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425" windowHeight="5760" tabRatio="862" activeTab="1"/>
  </bookViews>
  <sheets>
    <sheet name="Cí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Vége" sheetId="9" r:id="rId9"/>
    <sheet name="s1" sheetId="10" r:id="rId10"/>
    <sheet name="s2" sheetId="11" r:id="rId11"/>
    <sheet name="s3" sheetId="12" r:id="rId12"/>
    <sheet name="s4" sheetId="13" r:id="rId13"/>
  </sheets>
  <definedNames>
    <definedName name="_xlfn.BINOM.DIST" hidden="1">#NAME?</definedName>
    <definedName name="_xlfn.NORM.DIST" hidden="1">#NAME?</definedName>
    <definedName name="A">'5'!$J$24</definedName>
    <definedName name="axis_1">'s4'!$B$2</definedName>
    <definedName name="axis_2">'s4'!$B$5</definedName>
    <definedName name="B">'5'!$L$24</definedName>
    <definedName name="k">'1'!$B$23:$AF$23</definedName>
    <definedName name="k_2">'s1'!$A$2:$A$205</definedName>
    <definedName name="k_3">#REF!</definedName>
    <definedName name="n">'1'!$D$5</definedName>
    <definedName name="p">'1'!$D$8</definedName>
  </definedNames>
  <calcPr fullCalcOnLoad="1"/>
</workbook>
</file>

<file path=xl/sharedStrings.xml><?xml version="1.0" encoding="utf-8"?>
<sst xmlns="http://schemas.openxmlformats.org/spreadsheetml/2006/main" count="63" uniqueCount="46">
  <si>
    <t>Normal</t>
  </si>
  <si>
    <t>Axes</t>
  </si>
  <si>
    <t>Binomialis Distribution</t>
  </si>
  <si>
    <t>Binomial Distribution</t>
  </si>
  <si>
    <t>n</t>
  </si>
  <si>
    <t>n p</t>
  </si>
  <si>
    <t>sqrt ( n p ( 1 - p ) )</t>
  </si>
  <si>
    <t xml:space="preserve"> &lt;= 30</t>
  </si>
  <si>
    <t>Expected value - Standard deviation</t>
  </si>
  <si>
    <t>A</t>
  </si>
  <si>
    <t>B</t>
  </si>
  <si>
    <t>Vertical line-segments</t>
  </si>
  <si>
    <t>Normal on Intval</t>
  </si>
  <si>
    <t>Bin on Intval</t>
  </si>
  <si>
    <t>Dots</t>
  </si>
  <si>
    <t>A - 0.5</t>
  </si>
  <si>
    <t>B + 0.5</t>
  </si>
  <si>
    <t>n =</t>
  </si>
  <si>
    <t>p =</t>
  </si>
  <si>
    <t>p</t>
  </si>
  <si>
    <t>Paraméterek megválasztása:</t>
  </si>
  <si>
    <t>Javasolt értékek:</t>
  </si>
  <si>
    <t>p =  0.5 ;    0.3</t>
  </si>
  <si>
    <t>Vetier András</t>
  </si>
  <si>
    <t>2016 03 22</t>
  </si>
  <si>
    <t>Binomiális eloszlás</t>
  </si>
  <si>
    <t>közelítése</t>
  </si>
  <si>
    <t>normális eloszlással</t>
  </si>
  <si>
    <t>Szórás</t>
  </si>
  <si>
    <t xml:space="preserve"> Várható érték:</t>
  </si>
  <si>
    <t>Szórás:</t>
  </si>
  <si>
    <t>Közelítés normális eloszlással</t>
  </si>
  <si>
    <t>Várható érték</t>
  </si>
  <si>
    <t>Az intervallum valószínűsége a binomiális eloszlás szerint:</t>
  </si>
  <si>
    <t>Végpont-korrekció:</t>
  </si>
  <si>
    <t>Vége</t>
  </si>
  <si>
    <t>Expected value</t>
  </si>
  <si>
    <t>Standard deviation</t>
  </si>
  <si>
    <t>n =  6 ; 10 ; 16; 25</t>
  </si>
  <si>
    <t>Az intervallum valószínűsége mindkét eloszlás szerint:</t>
  </si>
  <si>
    <r>
      <t xml:space="preserve">Binomiális eloszlás   -  </t>
    </r>
    <r>
      <rPr>
        <b/>
        <sz val="20"/>
        <color indexed="17"/>
        <rFont val="Arial"/>
        <family val="2"/>
      </rPr>
      <t xml:space="preserve"> várható érték és szórás</t>
    </r>
  </si>
  <si>
    <t>Binomiális eloszlás területekkel ábrázolva</t>
  </si>
  <si>
    <t>Binomiális eloszlással</t>
  </si>
  <si>
    <t>Valószínűség:</t>
  </si>
  <si>
    <t>Normális eloszlással</t>
  </si>
  <si>
    <t>Intervallum válaszitása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</si>
</sst>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22"/>
      <name val="Arial"/>
      <family val="0"/>
    </font>
    <font>
      <b/>
      <sz val="12"/>
      <color indexed="17"/>
      <name val="Arial"/>
      <family val="2"/>
    </font>
    <font>
      <sz val="22"/>
      <color indexed="12"/>
      <name val="Arial"/>
      <family val="0"/>
    </font>
    <font>
      <sz val="22"/>
      <color indexed="10"/>
      <name val="Arial"/>
      <family val="0"/>
    </font>
    <font>
      <b/>
      <sz val="20"/>
      <color indexed="16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color indexed="17"/>
      <name val="Arial"/>
      <family val="2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sz val="26"/>
      <name val="Arial"/>
      <family val="2"/>
    </font>
    <font>
      <b/>
      <sz val="20"/>
      <color indexed="18"/>
      <name val="Arial"/>
      <family val="2"/>
    </font>
    <font>
      <sz val="72"/>
      <name val="Arial"/>
      <family val="2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2"/>
      <color indexed="30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30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20"/>
      <color indexed="6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2"/>
      <color rgb="FF0070C0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0070C0"/>
      <name val="Arial"/>
      <family val="2"/>
    </font>
    <font>
      <b/>
      <sz val="18"/>
      <color theme="4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4"/>
      <name val="Arial"/>
      <family val="2"/>
    </font>
    <font>
      <b/>
      <sz val="2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1" fontId="0" fillId="33" borderId="16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5" xfId="0" applyNumberFormat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6" xfId="0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1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78" fillId="34" borderId="23" xfId="0" applyFont="1" applyFill="1" applyBorder="1" applyAlignment="1">
      <alignment/>
    </xf>
    <xf numFmtId="0" fontId="78" fillId="34" borderId="24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9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17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Border="1" applyAlignment="1">
      <alignment/>
    </xf>
    <xf numFmtId="0" fontId="81" fillId="0" borderId="0" xfId="0" applyFont="1" applyAlignment="1">
      <alignment horizontal="left"/>
    </xf>
    <xf numFmtId="0" fontId="8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181" fontId="19" fillId="33" borderId="10" xfId="0" applyNumberFormat="1" applyFont="1" applyFill="1" applyBorder="1" applyAlignment="1">
      <alignment horizontal="center" vertical="center"/>
    </xf>
    <xf numFmtId="181" fontId="19" fillId="33" borderId="11" xfId="0" applyNumberFormat="1" applyFont="1" applyFill="1" applyBorder="1" applyAlignment="1">
      <alignment horizontal="center" vertical="center"/>
    </xf>
    <xf numFmtId="181" fontId="19" fillId="33" borderId="14" xfId="0" applyNumberFormat="1" applyFont="1" applyFill="1" applyBorder="1" applyAlignment="1">
      <alignment horizontal="center" vertical="center"/>
    </xf>
    <xf numFmtId="181" fontId="19" fillId="33" borderId="15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left" vertical="center"/>
    </xf>
    <xf numFmtId="2" fontId="22" fillId="0" borderId="26" xfId="0" applyNumberFormat="1" applyFont="1" applyBorder="1" applyAlignment="1">
      <alignment horizontal="left" vertical="center"/>
    </xf>
    <xf numFmtId="2" fontId="22" fillId="0" borderId="11" xfId="0" applyNumberFormat="1" applyFont="1" applyBorder="1" applyAlignment="1">
      <alignment horizontal="left" vertical="center"/>
    </xf>
    <xf numFmtId="2" fontId="22" fillId="0" borderId="14" xfId="0" applyNumberFormat="1" applyFont="1" applyBorder="1" applyAlignment="1">
      <alignment horizontal="left" vertical="center"/>
    </xf>
    <xf numFmtId="2" fontId="22" fillId="0" borderId="27" xfId="0" applyNumberFormat="1" applyFont="1" applyBorder="1" applyAlignment="1">
      <alignment horizontal="left" vertical="center"/>
    </xf>
    <xf numFmtId="2" fontId="22" fillId="0" borderId="15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2" fontId="82" fillId="0" borderId="10" xfId="0" applyNumberFormat="1" applyFont="1" applyBorder="1" applyAlignment="1">
      <alignment horizontal="left" vertical="center"/>
    </xf>
    <xf numFmtId="2" fontId="82" fillId="0" borderId="26" xfId="0" applyNumberFormat="1" applyFont="1" applyBorder="1" applyAlignment="1">
      <alignment horizontal="left" vertical="center"/>
    </xf>
    <xf numFmtId="2" fontId="82" fillId="0" borderId="11" xfId="0" applyNumberFormat="1" applyFont="1" applyBorder="1" applyAlignment="1">
      <alignment horizontal="left" vertical="center"/>
    </xf>
    <xf numFmtId="2" fontId="82" fillId="0" borderId="14" xfId="0" applyNumberFormat="1" applyFont="1" applyBorder="1" applyAlignment="1">
      <alignment horizontal="left" vertical="center"/>
    </xf>
    <xf numFmtId="2" fontId="82" fillId="0" borderId="27" xfId="0" applyNumberFormat="1" applyFont="1" applyBorder="1" applyAlignment="1">
      <alignment horizontal="left" vertical="center"/>
    </xf>
    <xf numFmtId="2" fontId="82" fillId="0" borderId="15" xfId="0" applyNumberFormat="1" applyFont="1" applyBorder="1" applyAlignment="1">
      <alignment horizontal="left" vertical="center"/>
    </xf>
    <xf numFmtId="1" fontId="18" fillId="0" borderId="10" xfId="0" applyNumberFormat="1" applyFont="1" applyBorder="1" applyAlignment="1">
      <alignment horizontal="left" vertical="center"/>
    </xf>
    <xf numFmtId="1" fontId="18" fillId="0" borderId="26" xfId="0" applyNumberFormat="1" applyFont="1" applyBorder="1" applyAlignment="1">
      <alignment horizontal="left" vertical="center"/>
    </xf>
    <xf numFmtId="1" fontId="18" fillId="0" borderId="11" xfId="0" applyNumberFormat="1" applyFont="1" applyBorder="1" applyAlignment="1">
      <alignment horizontal="left" vertical="center"/>
    </xf>
    <xf numFmtId="1" fontId="18" fillId="0" borderId="14" xfId="0" applyNumberFormat="1" applyFont="1" applyBorder="1" applyAlignment="1">
      <alignment horizontal="left" vertical="center"/>
    </xf>
    <xf numFmtId="1" fontId="18" fillId="0" borderId="27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82" fillId="0" borderId="14" xfId="0" applyFont="1" applyBorder="1" applyAlignment="1">
      <alignment horizontal="left" vertical="center"/>
    </xf>
    <xf numFmtId="0" fontId="82" fillId="0" borderId="27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left" vertical="center"/>
    </xf>
    <xf numFmtId="1" fontId="17" fillId="0" borderId="26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" fontId="17" fillId="0" borderId="27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center"/>
    </xf>
    <xf numFmtId="1" fontId="26" fillId="0" borderId="26" xfId="0" applyNumberFormat="1" applyFont="1" applyBorder="1" applyAlignment="1">
      <alignment horizontal="left" vertical="center"/>
    </xf>
    <xf numFmtId="1" fontId="26" fillId="0" borderId="11" xfId="0" applyNumberFormat="1" applyFont="1" applyBorder="1" applyAlignment="1">
      <alignment horizontal="left" vertical="center"/>
    </xf>
    <xf numFmtId="1" fontId="26" fillId="0" borderId="14" xfId="0" applyNumberFormat="1" applyFont="1" applyBorder="1" applyAlignment="1">
      <alignment horizontal="left" vertical="center"/>
    </xf>
    <xf numFmtId="1" fontId="26" fillId="0" borderId="27" xfId="0" applyNumberFormat="1" applyFont="1" applyBorder="1" applyAlignment="1">
      <alignment horizontal="left" vertical="center"/>
    </xf>
    <xf numFmtId="1" fontId="26" fillId="0" borderId="15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180" fontId="83" fillId="35" borderId="10" xfId="0" applyNumberFormat="1" applyFont="1" applyFill="1" applyBorder="1" applyAlignment="1">
      <alignment horizontal="center" vertical="center"/>
    </xf>
    <xf numFmtId="180" fontId="83" fillId="35" borderId="26" xfId="0" applyNumberFormat="1" applyFont="1" applyFill="1" applyBorder="1" applyAlignment="1">
      <alignment horizontal="center" vertical="center"/>
    </xf>
    <xf numFmtId="180" fontId="83" fillId="35" borderId="11" xfId="0" applyNumberFormat="1" applyFont="1" applyFill="1" applyBorder="1" applyAlignment="1">
      <alignment horizontal="center" vertical="center"/>
    </xf>
    <xf numFmtId="180" fontId="83" fillId="35" borderId="14" xfId="0" applyNumberFormat="1" applyFont="1" applyFill="1" applyBorder="1" applyAlignment="1">
      <alignment horizontal="center" vertical="center"/>
    </xf>
    <xf numFmtId="180" fontId="83" fillId="35" borderId="27" xfId="0" applyNumberFormat="1" applyFont="1" applyFill="1" applyBorder="1" applyAlignment="1">
      <alignment horizontal="center" vertical="center"/>
    </xf>
    <xf numFmtId="180" fontId="83" fillId="35" borderId="15" xfId="0" applyNumberFormat="1" applyFont="1" applyFill="1" applyBorder="1" applyAlignment="1">
      <alignment horizontal="center" vertical="center"/>
    </xf>
    <xf numFmtId="0" fontId="84" fillId="35" borderId="16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181" fontId="86" fillId="0" borderId="16" xfId="0" applyNumberFormat="1" applyFont="1" applyFill="1" applyBorder="1" applyAlignment="1">
      <alignment horizontal="center" vertical="center"/>
    </xf>
    <xf numFmtId="0" fontId="87" fillId="35" borderId="16" xfId="0" applyFont="1" applyFill="1" applyBorder="1" applyAlignment="1">
      <alignment horizontal="center" vertical="center"/>
    </xf>
    <xf numFmtId="180" fontId="88" fillId="35" borderId="16" xfId="0" applyNumberFormat="1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180" fontId="18" fillId="36" borderId="16" xfId="0" applyNumberFormat="1" applyFont="1" applyFill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2" fontId="85" fillId="0" borderId="11" xfId="0" applyNumberFormat="1" applyFont="1" applyBorder="1" applyAlignment="1">
      <alignment horizontal="center" vertical="center"/>
    </xf>
    <xf numFmtId="2" fontId="85" fillId="0" borderId="14" xfId="0" applyNumberFormat="1" applyFont="1" applyBorder="1" applyAlignment="1">
      <alignment horizontal="center" vertical="center"/>
    </xf>
    <xf numFmtId="2" fontId="85" fillId="0" borderId="15" xfId="0" applyNumberFormat="1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2" fontId="85" fillId="0" borderId="16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275"/>
          <c:w val="0.9775"/>
          <c:h val="0.9355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's1'!$B$2:$B$205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ptCount val="204"/>
                <c:pt idx="0">
                  <c:v>0.6</c:v>
                </c:pt>
                <c:pt idx="1">
                  <c:v>0.6001341068619663</c:v>
                </c:pt>
                <c:pt idx="2">
                  <c:v>0.6001341068619663</c:v>
                </c:pt>
                <c:pt idx="3">
                  <c:v>0.6</c:v>
                </c:pt>
                <c:pt idx="4">
                  <c:v>0.6</c:v>
                </c:pt>
                <c:pt idx="5">
                  <c:v>0.6014368592353543</c:v>
                </c:pt>
                <c:pt idx="6">
                  <c:v>0.6014368592353543</c:v>
                </c:pt>
                <c:pt idx="7">
                  <c:v>0.6</c:v>
                </c:pt>
                <c:pt idx="8">
                  <c:v>0.6</c:v>
                </c:pt>
                <c:pt idx="9">
                  <c:v>0.6073895617818218</c:v>
                </c:pt>
                <c:pt idx="10">
                  <c:v>0.6073895617818218</c:v>
                </c:pt>
                <c:pt idx="11">
                  <c:v>0.6</c:v>
                </c:pt>
                <c:pt idx="12">
                  <c:v>0.6</c:v>
                </c:pt>
                <c:pt idx="13">
                  <c:v>0.6242799887117003</c:v>
                </c:pt>
                <c:pt idx="14">
                  <c:v>0.6242799887117003</c:v>
                </c:pt>
                <c:pt idx="15">
                  <c:v>0.6</c:v>
                </c:pt>
                <c:pt idx="16">
                  <c:v>0.6</c:v>
                </c:pt>
                <c:pt idx="17">
                  <c:v>0.6572314019632937</c:v>
                </c:pt>
                <c:pt idx="18">
                  <c:v>0.6572314019632937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0.6535535137304496</c:v>
                </c:pt>
                <c:pt idx="46">
                  <c:v>0.6535535137304496</c:v>
                </c:pt>
                <c:pt idx="47">
                  <c:v>0.6</c:v>
                </c:pt>
                <c:pt idx="48">
                  <c:v>0.6</c:v>
                </c:pt>
                <c:pt idx="49">
                  <c:v>0.6267767568652247</c:v>
                </c:pt>
                <c:pt idx="50">
                  <c:v>0.6267767568652247</c:v>
                </c:pt>
                <c:pt idx="51">
                  <c:v>0.6</c:v>
                </c:pt>
                <c:pt idx="52">
                  <c:v>0.6</c:v>
                </c:pt>
                <c:pt idx="53">
                  <c:v>0.6114757529422391</c:v>
                </c:pt>
                <c:pt idx="54">
                  <c:v>0.6114757529422391</c:v>
                </c:pt>
                <c:pt idx="55">
                  <c:v>0.6</c:v>
                </c:pt>
                <c:pt idx="56">
                  <c:v>0.6</c:v>
                </c:pt>
                <c:pt idx="57">
                  <c:v>0.6042155827134756</c:v>
                </c:pt>
                <c:pt idx="58">
                  <c:v>0.6042155827134756</c:v>
                </c:pt>
                <c:pt idx="59">
                  <c:v>0.6</c:v>
                </c:pt>
                <c:pt idx="60">
                  <c:v>0.6</c:v>
                </c:pt>
                <c:pt idx="61">
                  <c:v>0.6013248974242352</c:v>
                </c:pt>
                <c:pt idx="62">
                  <c:v>0.6013248974242352</c:v>
                </c:pt>
                <c:pt idx="63">
                  <c:v>0.6</c:v>
                </c:pt>
                <c:pt idx="64">
                  <c:v>0.6</c:v>
                </c:pt>
                <c:pt idx="65">
                  <c:v>0.6003548832386344</c:v>
                </c:pt>
                <c:pt idx="66">
                  <c:v>0.6003548832386344</c:v>
                </c:pt>
                <c:pt idx="67">
                  <c:v>0.6</c:v>
                </c:pt>
                <c:pt idx="68">
                  <c:v>0.6</c:v>
                </c:pt>
                <c:pt idx="69">
                  <c:v>0.6000805197264129</c:v>
                </c:pt>
                <c:pt idx="70">
                  <c:v>0.6000805197264129</c:v>
                </c:pt>
                <c:pt idx="71">
                  <c:v>0.6</c:v>
                </c:pt>
                <c:pt idx="72">
                  <c:v>0.6</c:v>
                </c:pt>
                <c:pt idx="73">
                  <c:v>0.6000153370907453</c:v>
                </c:pt>
                <c:pt idx="74">
                  <c:v>0.6000153370907453</c:v>
                </c:pt>
                <c:pt idx="75">
                  <c:v>0.6</c:v>
                </c:pt>
                <c:pt idx="76">
                  <c:v>0.6</c:v>
                </c:pt>
                <c:pt idx="77">
                  <c:v>0.6000024216459071</c:v>
                </c:pt>
                <c:pt idx="78">
                  <c:v>0.6000024216459071</c:v>
                </c:pt>
                <c:pt idx="79">
                  <c:v>0.6</c:v>
                </c:pt>
                <c:pt idx="80">
                  <c:v>0.6</c:v>
                </c:pt>
                <c:pt idx="81">
                  <c:v>0.6000003113544737</c:v>
                </c:pt>
                <c:pt idx="82">
                  <c:v>0.6000003113544737</c:v>
                </c:pt>
                <c:pt idx="83">
                  <c:v>0.6</c:v>
                </c:pt>
                <c:pt idx="84">
                  <c:v>0.6</c:v>
                </c:pt>
                <c:pt idx="85">
                  <c:v>0.6000000317708647</c:v>
                </c:pt>
                <c:pt idx="86">
                  <c:v>0.6000000317708647</c:v>
                </c:pt>
                <c:pt idx="87">
                  <c:v>0.6</c:v>
                </c:pt>
                <c:pt idx="88">
                  <c:v>0.6</c:v>
                </c:pt>
                <c:pt idx="89">
                  <c:v>0.6000000024756518</c:v>
                </c:pt>
                <c:pt idx="90">
                  <c:v>0.6000000024756518</c:v>
                </c:pt>
                <c:pt idx="91">
                  <c:v>0.6</c:v>
                </c:pt>
                <c:pt idx="92">
                  <c:v>0.6</c:v>
                </c:pt>
                <c:pt idx="93">
                  <c:v>0.6000000001383905</c:v>
                </c:pt>
                <c:pt idx="94">
                  <c:v>0.6000000001383905</c:v>
                </c:pt>
                <c:pt idx="95">
                  <c:v>0.6</c:v>
                </c:pt>
                <c:pt idx="96">
                  <c:v>0.6</c:v>
                </c:pt>
                <c:pt idx="97">
                  <c:v>0.6000000000049425</c:v>
                </c:pt>
                <c:pt idx="98">
                  <c:v>0.6000000000049425</c:v>
                </c:pt>
                <c:pt idx="99">
                  <c:v>0.6</c:v>
                </c:pt>
                <c:pt idx="100">
                  <c:v>0.6</c:v>
                </c:pt>
                <c:pt idx="101">
                  <c:v>0.6000000000000847</c:v>
                </c:pt>
                <c:pt idx="102">
                  <c:v>0.6000000000000847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's1'!$J$2:$J$205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axId val="9247382"/>
        <c:axId val="16117575"/>
      </c:scatterChart>
      <c:valAx>
        <c:axId val="9247382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crossBetween val="midCat"/>
        <c:dispUnits/>
        <c:majorUnit val="1"/>
        <c:minorUnit val="1"/>
      </c:valAx>
      <c:valAx>
        <c:axId val="1611757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92473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275"/>
          <c:w val="0.9775"/>
          <c:h val="0.9355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's1'!$B$2:$B$205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ptCount val="204"/>
                <c:pt idx="0">
                  <c:v>0.6</c:v>
                </c:pt>
                <c:pt idx="1">
                  <c:v>0.6001341068619663</c:v>
                </c:pt>
                <c:pt idx="2">
                  <c:v>0.6001341068619663</c:v>
                </c:pt>
                <c:pt idx="3">
                  <c:v>0.6</c:v>
                </c:pt>
                <c:pt idx="4">
                  <c:v>0.6</c:v>
                </c:pt>
                <c:pt idx="5">
                  <c:v>0.6014368592353543</c:v>
                </c:pt>
                <c:pt idx="6">
                  <c:v>0.6014368592353543</c:v>
                </c:pt>
                <c:pt idx="7">
                  <c:v>0.6</c:v>
                </c:pt>
                <c:pt idx="8">
                  <c:v>0.6</c:v>
                </c:pt>
                <c:pt idx="9">
                  <c:v>0.6073895617818218</c:v>
                </c:pt>
                <c:pt idx="10">
                  <c:v>0.6073895617818218</c:v>
                </c:pt>
                <c:pt idx="11">
                  <c:v>0.6</c:v>
                </c:pt>
                <c:pt idx="12">
                  <c:v>0.6</c:v>
                </c:pt>
                <c:pt idx="13">
                  <c:v>0.6242799887117003</c:v>
                </c:pt>
                <c:pt idx="14">
                  <c:v>0.6242799887117003</c:v>
                </c:pt>
                <c:pt idx="15">
                  <c:v>0.6</c:v>
                </c:pt>
                <c:pt idx="16">
                  <c:v>0.6</c:v>
                </c:pt>
                <c:pt idx="17">
                  <c:v>0.6572314019632937</c:v>
                </c:pt>
                <c:pt idx="18">
                  <c:v>0.6572314019632937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0.6535535137304496</c:v>
                </c:pt>
                <c:pt idx="46">
                  <c:v>0.6535535137304496</c:v>
                </c:pt>
                <c:pt idx="47">
                  <c:v>0.6</c:v>
                </c:pt>
                <c:pt idx="48">
                  <c:v>0.6</c:v>
                </c:pt>
                <c:pt idx="49">
                  <c:v>0.6267767568652247</c:v>
                </c:pt>
                <c:pt idx="50">
                  <c:v>0.6267767568652247</c:v>
                </c:pt>
                <c:pt idx="51">
                  <c:v>0.6</c:v>
                </c:pt>
                <c:pt idx="52">
                  <c:v>0.6</c:v>
                </c:pt>
                <c:pt idx="53">
                  <c:v>0.6114757529422391</c:v>
                </c:pt>
                <c:pt idx="54">
                  <c:v>0.6114757529422391</c:v>
                </c:pt>
                <c:pt idx="55">
                  <c:v>0.6</c:v>
                </c:pt>
                <c:pt idx="56">
                  <c:v>0.6</c:v>
                </c:pt>
                <c:pt idx="57">
                  <c:v>0.6042155827134756</c:v>
                </c:pt>
                <c:pt idx="58">
                  <c:v>0.6042155827134756</c:v>
                </c:pt>
                <c:pt idx="59">
                  <c:v>0.6</c:v>
                </c:pt>
                <c:pt idx="60">
                  <c:v>0.6</c:v>
                </c:pt>
                <c:pt idx="61">
                  <c:v>0.6013248974242352</c:v>
                </c:pt>
                <c:pt idx="62">
                  <c:v>0.6013248974242352</c:v>
                </c:pt>
                <c:pt idx="63">
                  <c:v>0.6</c:v>
                </c:pt>
                <c:pt idx="64">
                  <c:v>0.6</c:v>
                </c:pt>
                <c:pt idx="65">
                  <c:v>0.6003548832386344</c:v>
                </c:pt>
                <c:pt idx="66">
                  <c:v>0.6003548832386344</c:v>
                </c:pt>
                <c:pt idx="67">
                  <c:v>0.6</c:v>
                </c:pt>
                <c:pt idx="68">
                  <c:v>0.6</c:v>
                </c:pt>
                <c:pt idx="69">
                  <c:v>0.6000805197264129</c:v>
                </c:pt>
                <c:pt idx="70">
                  <c:v>0.6000805197264129</c:v>
                </c:pt>
                <c:pt idx="71">
                  <c:v>0.6</c:v>
                </c:pt>
                <c:pt idx="72">
                  <c:v>0.6</c:v>
                </c:pt>
                <c:pt idx="73">
                  <c:v>0.6000153370907453</c:v>
                </c:pt>
                <c:pt idx="74">
                  <c:v>0.6000153370907453</c:v>
                </c:pt>
                <c:pt idx="75">
                  <c:v>0.6</c:v>
                </c:pt>
                <c:pt idx="76">
                  <c:v>0.6</c:v>
                </c:pt>
                <c:pt idx="77">
                  <c:v>0.6000024216459071</c:v>
                </c:pt>
                <c:pt idx="78">
                  <c:v>0.6000024216459071</c:v>
                </c:pt>
                <c:pt idx="79">
                  <c:v>0.6</c:v>
                </c:pt>
                <c:pt idx="80">
                  <c:v>0.6</c:v>
                </c:pt>
                <c:pt idx="81">
                  <c:v>0.6000003113544737</c:v>
                </c:pt>
                <c:pt idx="82">
                  <c:v>0.6000003113544737</c:v>
                </c:pt>
                <c:pt idx="83">
                  <c:v>0.6</c:v>
                </c:pt>
                <c:pt idx="84">
                  <c:v>0.6</c:v>
                </c:pt>
                <c:pt idx="85">
                  <c:v>0.6000000317708647</c:v>
                </c:pt>
                <c:pt idx="86">
                  <c:v>0.6000000317708647</c:v>
                </c:pt>
                <c:pt idx="87">
                  <c:v>0.6</c:v>
                </c:pt>
                <c:pt idx="88">
                  <c:v>0.6</c:v>
                </c:pt>
                <c:pt idx="89">
                  <c:v>0.6000000024756518</c:v>
                </c:pt>
                <c:pt idx="90">
                  <c:v>0.6000000024756518</c:v>
                </c:pt>
                <c:pt idx="91">
                  <c:v>0.6</c:v>
                </c:pt>
                <c:pt idx="92">
                  <c:v>0.6</c:v>
                </c:pt>
                <c:pt idx="93">
                  <c:v>0.6000000001383905</c:v>
                </c:pt>
                <c:pt idx="94">
                  <c:v>0.6000000001383905</c:v>
                </c:pt>
                <c:pt idx="95">
                  <c:v>0.6</c:v>
                </c:pt>
                <c:pt idx="96">
                  <c:v>0.6</c:v>
                </c:pt>
                <c:pt idx="97">
                  <c:v>0.6000000000049425</c:v>
                </c:pt>
                <c:pt idx="98">
                  <c:v>0.6000000000049425</c:v>
                </c:pt>
                <c:pt idx="99">
                  <c:v>0.6</c:v>
                </c:pt>
                <c:pt idx="100">
                  <c:v>0.6</c:v>
                </c:pt>
                <c:pt idx="101">
                  <c:v>0.6000000000000847</c:v>
                </c:pt>
                <c:pt idx="102">
                  <c:v>0.6000000000000847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's1'!$J$2:$J$205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ser>
          <c:idx val="1"/>
          <c:order val="3"/>
          <c:tx>
            <c:v>SD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's2'!$F$6:$F$7</c:f>
              <c:numCache>
                <c:ptCount val="2"/>
                <c:pt idx="0">
                  <c:v>5.2087121525220805</c:v>
                </c:pt>
                <c:pt idx="1">
                  <c:v>9.79128784747792</c:v>
                </c:pt>
              </c:numCache>
            </c:numRef>
          </c:xVal>
          <c:yVal>
            <c:numRef>
              <c:f>'s2'!$G$6:$G$7</c:f>
              <c:numCache>
                <c:ptCount val="2"/>
                <c:pt idx="0">
                  <c:v>0.57</c:v>
                </c:pt>
                <c:pt idx="1">
                  <c:v>0.57</c:v>
                </c:pt>
              </c:numCache>
            </c:numRef>
          </c:yVal>
          <c:smooth val="0"/>
        </c:ser>
        <c:ser>
          <c:idx val="3"/>
          <c:order val="4"/>
          <c:tx>
            <c:v>EV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's2'!$F$4</c:f>
              <c:numCache>
                <c:ptCount val="1"/>
                <c:pt idx="0">
                  <c:v>7.5</c:v>
                </c:pt>
              </c:numCache>
            </c:numRef>
          </c:xVal>
          <c:yVal>
            <c:numRef>
              <c:f>'s2'!$G$4</c:f>
              <c:numCache>
                <c:ptCount val="1"/>
                <c:pt idx="0">
                  <c:v>0.55</c:v>
                </c:pt>
              </c:numCache>
            </c:numRef>
          </c:yVal>
          <c:smooth val="0"/>
        </c:ser>
        <c:axId val="10840448"/>
        <c:axId val="30455169"/>
      </c:scatterChart>
      <c:valAx>
        <c:axId val="10840448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crossBetween val="midCat"/>
        <c:dispUnits/>
        <c:majorUnit val="1"/>
        <c:minorUnit val="1"/>
      </c:valAx>
      <c:valAx>
        <c:axId val="30455169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08404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325"/>
          <c:w val="0.9795"/>
          <c:h val="0.937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's1'!$B$2:$B$205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ptCount val="204"/>
                <c:pt idx="0">
                  <c:v>0.6</c:v>
                </c:pt>
                <c:pt idx="1">
                  <c:v>0.6001341068619663</c:v>
                </c:pt>
                <c:pt idx="2">
                  <c:v>0.6001341068619663</c:v>
                </c:pt>
                <c:pt idx="3">
                  <c:v>0.6</c:v>
                </c:pt>
                <c:pt idx="4">
                  <c:v>0.6</c:v>
                </c:pt>
                <c:pt idx="5">
                  <c:v>0.6014368592353543</c:v>
                </c:pt>
                <c:pt idx="6">
                  <c:v>0.6014368592353543</c:v>
                </c:pt>
                <c:pt idx="7">
                  <c:v>0.6</c:v>
                </c:pt>
                <c:pt idx="8">
                  <c:v>0.6</c:v>
                </c:pt>
                <c:pt idx="9">
                  <c:v>0.6073895617818218</c:v>
                </c:pt>
                <c:pt idx="10">
                  <c:v>0.6073895617818218</c:v>
                </c:pt>
                <c:pt idx="11">
                  <c:v>0.6</c:v>
                </c:pt>
                <c:pt idx="12">
                  <c:v>0.6</c:v>
                </c:pt>
                <c:pt idx="13">
                  <c:v>0.6242799887117003</c:v>
                </c:pt>
                <c:pt idx="14">
                  <c:v>0.6242799887117003</c:v>
                </c:pt>
                <c:pt idx="15">
                  <c:v>0.6</c:v>
                </c:pt>
                <c:pt idx="16">
                  <c:v>0.6</c:v>
                </c:pt>
                <c:pt idx="17">
                  <c:v>0.6572314019632937</c:v>
                </c:pt>
                <c:pt idx="18">
                  <c:v>0.6572314019632937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0.6535535137304496</c:v>
                </c:pt>
                <c:pt idx="46">
                  <c:v>0.6535535137304496</c:v>
                </c:pt>
                <c:pt idx="47">
                  <c:v>0.6</c:v>
                </c:pt>
                <c:pt idx="48">
                  <c:v>0.6</c:v>
                </c:pt>
                <c:pt idx="49">
                  <c:v>0.6267767568652247</c:v>
                </c:pt>
                <c:pt idx="50">
                  <c:v>0.6267767568652247</c:v>
                </c:pt>
                <c:pt idx="51">
                  <c:v>0.6</c:v>
                </c:pt>
                <c:pt idx="52">
                  <c:v>0.6</c:v>
                </c:pt>
                <c:pt idx="53">
                  <c:v>0.6114757529422391</c:v>
                </c:pt>
                <c:pt idx="54">
                  <c:v>0.6114757529422391</c:v>
                </c:pt>
                <c:pt idx="55">
                  <c:v>0.6</c:v>
                </c:pt>
                <c:pt idx="56">
                  <c:v>0.6</c:v>
                </c:pt>
                <c:pt idx="57">
                  <c:v>0.6042155827134756</c:v>
                </c:pt>
                <c:pt idx="58">
                  <c:v>0.6042155827134756</c:v>
                </c:pt>
                <c:pt idx="59">
                  <c:v>0.6</c:v>
                </c:pt>
                <c:pt idx="60">
                  <c:v>0.6</c:v>
                </c:pt>
                <c:pt idx="61">
                  <c:v>0.6013248974242352</c:v>
                </c:pt>
                <c:pt idx="62">
                  <c:v>0.6013248974242352</c:v>
                </c:pt>
                <c:pt idx="63">
                  <c:v>0.6</c:v>
                </c:pt>
                <c:pt idx="64">
                  <c:v>0.6</c:v>
                </c:pt>
                <c:pt idx="65">
                  <c:v>0.6003548832386344</c:v>
                </c:pt>
                <c:pt idx="66">
                  <c:v>0.6003548832386344</c:v>
                </c:pt>
                <c:pt idx="67">
                  <c:v>0.6</c:v>
                </c:pt>
                <c:pt idx="68">
                  <c:v>0.6</c:v>
                </c:pt>
                <c:pt idx="69">
                  <c:v>0.6000805197264129</c:v>
                </c:pt>
                <c:pt idx="70">
                  <c:v>0.6000805197264129</c:v>
                </c:pt>
                <c:pt idx="71">
                  <c:v>0.6</c:v>
                </c:pt>
                <c:pt idx="72">
                  <c:v>0.6</c:v>
                </c:pt>
                <c:pt idx="73">
                  <c:v>0.6000153370907453</c:v>
                </c:pt>
                <c:pt idx="74">
                  <c:v>0.6000153370907453</c:v>
                </c:pt>
                <c:pt idx="75">
                  <c:v>0.6</c:v>
                </c:pt>
                <c:pt idx="76">
                  <c:v>0.6</c:v>
                </c:pt>
                <c:pt idx="77">
                  <c:v>0.6000024216459071</c:v>
                </c:pt>
                <c:pt idx="78">
                  <c:v>0.6000024216459071</c:v>
                </c:pt>
                <c:pt idx="79">
                  <c:v>0.6</c:v>
                </c:pt>
                <c:pt idx="80">
                  <c:v>0.6</c:v>
                </c:pt>
                <c:pt idx="81">
                  <c:v>0.6000003113544737</c:v>
                </c:pt>
                <c:pt idx="82">
                  <c:v>0.6000003113544737</c:v>
                </c:pt>
                <c:pt idx="83">
                  <c:v>0.6</c:v>
                </c:pt>
                <c:pt idx="84">
                  <c:v>0.6</c:v>
                </c:pt>
                <c:pt idx="85">
                  <c:v>0.6000000317708647</c:v>
                </c:pt>
                <c:pt idx="86">
                  <c:v>0.6000000317708647</c:v>
                </c:pt>
                <c:pt idx="87">
                  <c:v>0.6</c:v>
                </c:pt>
                <c:pt idx="88">
                  <c:v>0.6</c:v>
                </c:pt>
                <c:pt idx="89">
                  <c:v>0.6000000024756518</c:v>
                </c:pt>
                <c:pt idx="90">
                  <c:v>0.6000000024756518</c:v>
                </c:pt>
                <c:pt idx="91">
                  <c:v>0.6</c:v>
                </c:pt>
                <c:pt idx="92">
                  <c:v>0.6</c:v>
                </c:pt>
                <c:pt idx="93">
                  <c:v>0.6000000001383905</c:v>
                </c:pt>
                <c:pt idx="94">
                  <c:v>0.6000000001383905</c:v>
                </c:pt>
                <c:pt idx="95">
                  <c:v>0.6</c:v>
                </c:pt>
                <c:pt idx="96">
                  <c:v>0.6</c:v>
                </c:pt>
                <c:pt idx="97">
                  <c:v>0.6000000000049425</c:v>
                </c:pt>
                <c:pt idx="98">
                  <c:v>0.6000000000049425</c:v>
                </c:pt>
                <c:pt idx="99">
                  <c:v>0.6</c:v>
                </c:pt>
                <c:pt idx="100">
                  <c:v>0.6</c:v>
                </c:pt>
                <c:pt idx="101">
                  <c:v>0.6000000000000847</c:v>
                </c:pt>
                <c:pt idx="102">
                  <c:v>0.6000000000000847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ser>
          <c:idx val="5"/>
          <c:order val="2"/>
          <c:tx>
            <c:v>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's3'!$A$2:$A$367</c:f>
              <c:numCache>
                <c:ptCount val="366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5">
                  <c:v>121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125</c:v>
                </c:pt>
                <c:pt idx="130">
                  <c:v>126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130</c:v>
                </c:pt>
                <c:pt idx="135">
                  <c:v>131</c:v>
                </c:pt>
                <c:pt idx="136">
                  <c:v>132</c:v>
                </c:pt>
                <c:pt idx="137">
                  <c:v>133</c:v>
                </c:pt>
                <c:pt idx="138">
                  <c:v>134</c:v>
                </c:pt>
                <c:pt idx="139">
                  <c:v>135</c:v>
                </c:pt>
                <c:pt idx="140">
                  <c:v>136</c:v>
                </c:pt>
                <c:pt idx="141">
                  <c:v>137</c:v>
                </c:pt>
                <c:pt idx="142">
                  <c:v>138</c:v>
                </c:pt>
                <c:pt idx="143">
                  <c:v>139</c:v>
                </c:pt>
                <c:pt idx="144">
                  <c:v>140</c:v>
                </c:pt>
                <c:pt idx="145">
                  <c:v>141</c:v>
                </c:pt>
                <c:pt idx="146">
                  <c:v>142</c:v>
                </c:pt>
                <c:pt idx="147">
                  <c:v>143</c:v>
                </c:pt>
                <c:pt idx="148">
                  <c:v>144</c:v>
                </c:pt>
                <c:pt idx="149">
                  <c:v>145</c:v>
                </c:pt>
                <c:pt idx="150">
                  <c:v>146</c:v>
                </c:pt>
                <c:pt idx="151">
                  <c:v>147</c:v>
                </c:pt>
                <c:pt idx="152">
                  <c:v>148</c:v>
                </c:pt>
                <c:pt idx="153">
                  <c:v>149</c:v>
                </c:pt>
                <c:pt idx="154">
                  <c:v>150</c:v>
                </c:pt>
                <c:pt idx="155">
                  <c:v>151</c:v>
                </c:pt>
                <c:pt idx="156">
                  <c:v>152</c:v>
                </c:pt>
                <c:pt idx="157">
                  <c:v>153</c:v>
                </c:pt>
                <c:pt idx="158">
                  <c:v>154</c:v>
                </c:pt>
                <c:pt idx="159">
                  <c:v>155</c:v>
                </c:pt>
                <c:pt idx="160">
                  <c:v>156</c:v>
                </c:pt>
                <c:pt idx="161">
                  <c:v>157</c:v>
                </c:pt>
                <c:pt idx="162">
                  <c:v>158</c:v>
                </c:pt>
                <c:pt idx="163">
                  <c:v>159</c:v>
                </c:pt>
                <c:pt idx="164">
                  <c:v>160</c:v>
                </c:pt>
                <c:pt idx="165">
                  <c:v>161</c:v>
                </c:pt>
                <c:pt idx="166">
                  <c:v>162</c:v>
                </c:pt>
                <c:pt idx="167">
                  <c:v>163</c:v>
                </c:pt>
                <c:pt idx="168">
                  <c:v>164</c:v>
                </c:pt>
                <c:pt idx="169">
                  <c:v>165</c:v>
                </c:pt>
                <c:pt idx="170">
                  <c:v>166</c:v>
                </c:pt>
                <c:pt idx="171">
                  <c:v>167</c:v>
                </c:pt>
                <c:pt idx="172">
                  <c:v>168</c:v>
                </c:pt>
                <c:pt idx="173">
                  <c:v>169</c:v>
                </c:pt>
                <c:pt idx="174">
                  <c:v>170</c:v>
                </c:pt>
                <c:pt idx="175">
                  <c:v>171</c:v>
                </c:pt>
                <c:pt idx="176">
                  <c:v>172</c:v>
                </c:pt>
                <c:pt idx="177">
                  <c:v>173</c:v>
                </c:pt>
                <c:pt idx="178">
                  <c:v>174</c:v>
                </c:pt>
                <c:pt idx="179">
                  <c:v>175</c:v>
                </c:pt>
                <c:pt idx="180">
                  <c:v>176</c:v>
                </c:pt>
                <c:pt idx="181">
                  <c:v>177</c:v>
                </c:pt>
                <c:pt idx="182">
                  <c:v>178</c:v>
                </c:pt>
                <c:pt idx="183">
                  <c:v>179</c:v>
                </c:pt>
                <c:pt idx="184">
                  <c:v>180</c:v>
                </c:pt>
                <c:pt idx="185">
                  <c:v>181</c:v>
                </c:pt>
                <c:pt idx="186">
                  <c:v>182</c:v>
                </c:pt>
                <c:pt idx="187">
                  <c:v>183</c:v>
                </c:pt>
                <c:pt idx="188">
                  <c:v>184</c:v>
                </c:pt>
                <c:pt idx="189">
                  <c:v>185</c:v>
                </c:pt>
                <c:pt idx="190">
                  <c:v>186</c:v>
                </c:pt>
                <c:pt idx="191">
                  <c:v>187</c:v>
                </c:pt>
                <c:pt idx="192">
                  <c:v>188</c:v>
                </c:pt>
                <c:pt idx="193">
                  <c:v>189</c:v>
                </c:pt>
                <c:pt idx="194">
                  <c:v>190</c:v>
                </c:pt>
                <c:pt idx="195">
                  <c:v>191</c:v>
                </c:pt>
                <c:pt idx="196">
                  <c:v>192</c:v>
                </c:pt>
                <c:pt idx="197">
                  <c:v>193</c:v>
                </c:pt>
                <c:pt idx="198">
                  <c:v>194</c:v>
                </c:pt>
                <c:pt idx="199">
                  <c:v>195</c:v>
                </c:pt>
                <c:pt idx="200">
                  <c:v>196</c:v>
                </c:pt>
                <c:pt idx="201">
                  <c:v>197</c:v>
                </c:pt>
                <c:pt idx="202">
                  <c:v>198</c:v>
                </c:pt>
                <c:pt idx="203">
                  <c:v>199</c:v>
                </c:pt>
                <c:pt idx="204">
                  <c:v>200</c:v>
                </c:pt>
                <c:pt idx="205">
                  <c:v>201</c:v>
                </c:pt>
                <c:pt idx="206">
                  <c:v>202</c:v>
                </c:pt>
                <c:pt idx="207">
                  <c:v>203</c:v>
                </c:pt>
                <c:pt idx="208">
                  <c:v>204</c:v>
                </c:pt>
                <c:pt idx="209">
                  <c:v>205</c:v>
                </c:pt>
                <c:pt idx="210">
                  <c:v>206</c:v>
                </c:pt>
                <c:pt idx="211">
                  <c:v>207</c:v>
                </c:pt>
                <c:pt idx="212">
                  <c:v>208</c:v>
                </c:pt>
                <c:pt idx="213">
                  <c:v>209</c:v>
                </c:pt>
                <c:pt idx="214">
                  <c:v>210</c:v>
                </c:pt>
                <c:pt idx="215">
                  <c:v>211</c:v>
                </c:pt>
                <c:pt idx="216">
                  <c:v>212</c:v>
                </c:pt>
                <c:pt idx="217">
                  <c:v>213</c:v>
                </c:pt>
                <c:pt idx="218">
                  <c:v>214</c:v>
                </c:pt>
                <c:pt idx="219">
                  <c:v>215</c:v>
                </c:pt>
                <c:pt idx="220">
                  <c:v>216</c:v>
                </c:pt>
                <c:pt idx="221">
                  <c:v>217</c:v>
                </c:pt>
                <c:pt idx="222">
                  <c:v>218</c:v>
                </c:pt>
                <c:pt idx="223">
                  <c:v>219</c:v>
                </c:pt>
                <c:pt idx="224">
                  <c:v>220</c:v>
                </c:pt>
                <c:pt idx="225">
                  <c:v>221</c:v>
                </c:pt>
                <c:pt idx="226">
                  <c:v>222</c:v>
                </c:pt>
                <c:pt idx="227">
                  <c:v>223</c:v>
                </c:pt>
                <c:pt idx="228">
                  <c:v>224</c:v>
                </c:pt>
                <c:pt idx="229">
                  <c:v>225</c:v>
                </c:pt>
                <c:pt idx="230">
                  <c:v>226</c:v>
                </c:pt>
                <c:pt idx="231">
                  <c:v>227</c:v>
                </c:pt>
                <c:pt idx="232">
                  <c:v>228</c:v>
                </c:pt>
                <c:pt idx="233">
                  <c:v>229</c:v>
                </c:pt>
                <c:pt idx="234">
                  <c:v>230</c:v>
                </c:pt>
                <c:pt idx="235">
                  <c:v>231</c:v>
                </c:pt>
                <c:pt idx="236">
                  <c:v>232</c:v>
                </c:pt>
                <c:pt idx="237">
                  <c:v>233</c:v>
                </c:pt>
                <c:pt idx="238">
                  <c:v>234</c:v>
                </c:pt>
                <c:pt idx="239">
                  <c:v>235</c:v>
                </c:pt>
                <c:pt idx="240">
                  <c:v>236</c:v>
                </c:pt>
                <c:pt idx="241">
                  <c:v>237</c:v>
                </c:pt>
                <c:pt idx="242">
                  <c:v>238</c:v>
                </c:pt>
                <c:pt idx="243">
                  <c:v>239</c:v>
                </c:pt>
                <c:pt idx="244">
                  <c:v>240</c:v>
                </c:pt>
                <c:pt idx="245">
                  <c:v>241</c:v>
                </c:pt>
                <c:pt idx="246">
                  <c:v>242</c:v>
                </c:pt>
                <c:pt idx="247">
                  <c:v>243</c:v>
                </c:pt>
                <c:pt idx="248">
                  <c:v>244</c:v>
                </c:pt>
                <c:pt idx="249">
                  <c:v>245</c:v>
                </c:pt>
                <c:pt idx="250">
                  <c:v>246</c:v>
                </c:pt>
                <c:pt idx="251">
                  <c:v>247</c:v>
                </c:pt>
                <c:pt idx="252">
                  <c:v>248</c:v>
                </c:pt>
                <c:pt idx="253">
                  <c:v>249</c:v>
                </c:pt>
                <c:pt idx="254">
                  <c:v>250</c:v>
                </c:pt>
                <c:pt idx="255">
                  <c:v>251</c:v>
                </c:pt>
                <c:pt idx="256">
                  <c:v>252</c:v>
                </c:pt>
                <c:pt idx="257">
                  <c:v>253</c:v>
                </c:pt>
                <c:pt idx="258">
                  <c:v>254</c:v>
                </c:pt>
                <c:pt idx="259">
                  <c:v>255</c:v>
                </c:pt>
                <c:pt idx="260">
                  <c:v>256</c:v>
                </c:pt>
                <c:pt idx="261">
                  <c:v>257</c:v>
                </c:pt>
                <c:pt idx="262">
                  <c:v>258</c:v>
                </c:pt>
                <c:pt idx="263">
                  <c:v>259</c:v>
                </c:pt>
                <c:pt idx="264">
                  <c:v>260</c:v>
                </c:pt>
                <c:pt idx="265">
                  <c:v>261</c:v>
                </c:pt>
                <c:pt idx="266">
                  <c:v>262</c:v>
                </c:pt>
                <c:pt idx="267">
                  <c:v>263</c:v>
                </c:pt>
                <c:pt idx="268">
                  <c:v>264</c:v>
                </c:pt>
                <c:pt idx="269">
                  <c:v>265</c:v>
                </c:pt>
                <c:pt idx="270">
                  <c:v>266</c:v>
                </c:pt>
                <c:pt idx="271">
                  <c:v>267</c:v>
                </c:pt>
                <c:pt idx="272">
                  <c:v>268</c:v>
                </c:pt>
                <c:pt idx="273">
                  <c:v>269</c:v>
                </c:pt>
                <c:pt idx="274">
                  <c:v>270</c:v>
                </c:pt>
                <c:pt idx="275">
                  <c:v>271</c:v>
                </c:pt>
                <c:pt idx="276">
                  <c:v>272</c:v>
                </c:pt>
                <c:pt idx="277">
                  <c:v>273</c:v>
                </c:pt>
                <c:pt idx="278">
                  <c:v>274</c:v>
                </c:pt>
                <c:pt idx="279">
                  <c:v>275</c:v>
                </c:pt>
                <c:pt idx="280">
                  <c:v>276</c:v>
                </c:pt>
                <c:pt idx="281">
                  <c:v>277</c:v>
                </c:pt>
                <c:pt idx="282">
                  <c:v>278</c:v>
                </c:pt>
                <c:pt idx="283">
                  <c:v>279</c:v>
                </c:pt>
                <c:pt idx="284">
                  <c:v>280</c:v>
                </c:pt>
                <c:pt idx="285">
                  <c:v>281</c:v>
                </c:pt>
                <c:pt idx="286">
                  <c:v>282</c:v>
                </c:pt>
                <c:pt idx="287">
                  <c:v>283</c:v>
                </c:pt>
                <c:pt idx="288">
                  <c:v>284</c:v>
                </c:pt>
                <c:pt idx="289">
                  <c:v>285</c:v>
                </c:pt>
                <c:pt idx="290">
                  <c:v>286</c:v>
                </c:pt>
                <c:pt idx="291">
                  <c:v>287</c:v>
                </c:pt>
                <c:pt idx="292">
                  <c:v>288</c:v>
                </c:pt>
                <c:pt idx="293">
                  <c:v>289</c:v>
                </c:pt>
                <c:pt idx="294">
                  <c:v>290</c:v>
                </c:pt>
                <c:pt idx="295">
                  <c:v>291</c:v>
                </c:pt>
                <c:pt idx="296">
                  <c:v>292</c:v>
                </c:pt>
                <c:pt idx="297">
                  <c:v>293</c:v>
                </c:pt>
                <c:pt idx="298">
                  <c:v>294</c:v>
                </c:pt>
                <c:pt idx="299">
                  <c:v>295</c:v>
                </c:pt>
                <c:pt idx="300">
                  <c:v>296</c:v>
                </c:pt>
                <c:pt idx="301">
                  <c:v>297</c:v>
                </c:pt>
                <c:pt idx="302">
                  <c:v>298</c:v>
                </c:pt>
                <c:pt idx="303">
                  <c:v>299</c:v>
                </c:pt>
                <c:pt idx="304">
                  <c:v>300</c:v>
                </c:pt>
                <c:pt idx="305">
                  <c:v>301</c:v>
                </c:pt>
                <c:pt idx="306">
                  <c:v>302</c:v>
                </c:pt>
                <c:pt idx="307">
                  <c:v>303</c:v>
                </c:pt>
                <c:pt idx="308">
                  <c:v>304</c:v>
                </c:pt>
                <c:pt idx="309">
                  <c:v>305</c:v>
                </c:pt>
                <c:pt idx="310">
                  <c:v>306</c:v>
                </c:pt>
                <c:pt idx="311">
                  <c:v>307</c:v>
                </c:pt>
                <c:pt idx="312">
                  <c:v>308</c:v>
                </c:pt>
                <c:pt idx="313">
                  <c:v>309</c:v>
                </c:pt>
                <c:pt idx="314">
                  <c:v>310</c:v>
                </c:pt>
                <c:pt idx="315">
                  <c:v>311</c:v>
                </c:pt>
                <c:pt idx="316">
                  <c:v>312</c:v>
                </c:pt>
                <c:pt idx="317">
                  <c:v>313</c:v>
                </c:pt>
                <c:pt idx="318">
                  <c:v>314</c:v>
                </c:pt>
                <c:pt idx="319">
                  <c:v>315</c:v>
                </c:pt>
                <c:pt idx="320">
                  <c:v>316</c:v>
                </c:pt>
                <c:pt idx="321">
                  <c:v>317</c:v>
                </c:pt>
                <c:pt idx="322">
                  <c:v>318</c:v>
                </c:pt>
                <c:pt idx="323">
                  <c:v>319</c:v>
                </c:pt>
                <c:pt idx="324">
                  <c:v>320</c:v>
                </c:pt>
                <c:pt idx="325">
                  <c:v>321</c:v>
                </c:pt>
                <c:pt idx="326">
                  <c:v>322</c:v>
                </c:pt>
                <c:pt idx="327">
                  <c:v>323</c:v>
                </c:pt>
                <c:pt idx="328">
                  <c:v>324</c:v>
                </c:pt>
                <c:pt idx="329">
                  <c:v>325</c:v>
                </c:pt>
                <c:pt idx="330">
                  <c:v>326</c:v>
                </c:pt>
                <c:pt idx="331">
                  <c:v>327</c:v>
                </c:pt>
                <c:pt idx="332">
                  <c:v>328</c:v>
                </c:pt>
                <c:pt idx="333">
                  <c:v>329</c:v>
                </c:pt>
                <c:pt idx="334">
                  <c:v>330</c:v>
                </c:pt>
                <c:pt idx="335">
                  <c:v>331</c:v>
                </c:pt>
                <c:pt idx="336">
                  <c:v>332</c:v>
                </c:pt>
                <c:pt idx="337">
                  <c:v>333</c:v>
                </c:pt>
                <c:pt idx="338">
                  <c:v>334</c:v>
                </c:pt>
                <c:pt idx="339">
                  <c:v>335</c:v>
                </c:pt>
                <c:pt idx="340">
                  <c:v>336</c:v>
                </c:pt>
                <c:pt idx="341">
                  <c:v>337</c:v>
                </c:pt>
                <c:pt idx="342">
                  <c:v>338</c:v>
                </c:pt>
                <c:pt idx="343">
                  <c:v>339</c:v>
                </c:pt>
                <c:pt idx="344">
                  <c:v>340</c:v>
                </c:pt>
                <c:pt idx="345">
                  <c:v>341</c:v>
                </c:pt>
                <c:pt idx="346">
                  <c:v>342</c:v>
                </c:pt>
                <c:pt idx="347">
                  <c:v>343</c:v>
                </c:pt>
                <c:pt idx="348">
                  <c:v>344</c:v>
                </c:pt>
                <c:pt idx="349">
                  <c:v>345</c:v>
                </c:pt>
                <c:pt idx="350">
                  <c:v>346</c:v>
                </c:pt>
                <c:pt idx="351">
                  <c:v>347</c:v>
                </c:pt>
                <c:pt idx="352">
                  <c:v>348</c:v>
                </c:pt>
                <c:pt idx="353">
                  <c:v>349</c:v>
                </c:pt>
                <c:pt idx="354">
                  <c:v>350</c:v>
                </c:pt>
                <c:pt idx="355">
                  <c:v>351</c:v>
                </c:pt>
                <c:pt idx="356">
                  <c:v>352</c:v>
                </c:pt>
                <c:pt idx="357">
                  <c:v>353</c:v>
                </c:pt>
                <c:pt idx="358">
                  <c:v>354</c:v>
                </c:pt>
                <c:pt idx="359">
                  <c:v>355</c:v>
                </c:pt>
                <c:pt idx="360">
                  <c:v>356</c:v>
                </c:pt>
                <c:pt idx="361">
                  <c:v>357</c:v>
                </c:pt>
                <c:pt idx="362">
                  <c:v>358</c:v>
                </c:pt>
                <c:pt idx="363">
                  <c:v>359</c:v>
                </c:pt>
                <c:pt idx="364">
                  <c:v>360</c:v>
                </c:pt>
                <c:pt idx="365">
                  <c:v>361</c:v>
                </c:pt>
              </c:numCache>
            </c:numRef>
          </c:xVal>
          <c:yVal>
            <c:numRef>
              <c:f>'s3'!$B$2:$B$367</c:f>
              <c:numCache>
                <c:ptCount val="366"/>
                <c:pt idx="0">
                  <c:v>0.60000058991306</c:v>
                </c:pt>
                <c:pt idx="1">
                  <c:v>0.6000047944451457</c:v>
                </c:pt>
                <c:pt idx="2">
                  <c:v>0.6000322081617594</c:v>
                </c:pt>
                <c:pt idx="3">
                  <c:v>0.60017884251346</c:v>
                </c:pt>
                <c:pt idx="4">
                  <c:v>0.6008208292660624</c:v>
                </c:pt>
                <c:pt idx="5">
                  <c:v>0.6031139536336773</c:v>
                </c:pt>
                <c:pt idx="6">
                  <c:v>0.6097644703821937</c:v>
                </c:pt>
                <c:pt idx="7">
                  <c:v>0.6253082714960538</c:v>
                </c:pt>
                <c:pt idx="8">
                  <c:v>0.6542192515923273</c:v>
                </c:pt>
                <c:pt idx="9">
                  <c:v>0.696011177044505</c:v>
                </c:pt>
                <c:pt idx="10">
                  <c:v>0.7405294384541091</c:v>
                </c:pt>
                <c:pt idx="11">
                  <c:v>0.7700161076877675</c:v>
                </c:pt>
                <c:pt idx="12">
                  <c:v>0.7700161076877675</c:v>
                </c:pt>
                <c:pt idx="13">
                  <c:v>0.7405294384541091</c:v>
                </c:pt>
                <c:pt idx="14">
                  <c:v>0.696011177044505</c:v>
                </c:pt>
                <c:pt idx="15">
                  <c:v>0.6542192515923273</c:v>
                </c:pt>
                <c:pt idx="16">
                  <c:v>0.6253082714960538</c:v>
                </c:pt>
                <c:pt idx="17">
                  <c:v>0.6097644703821937</c:v>
                </c:pt>
                <c:pt idx="18">
                  <c:v>0.6031139536336773</c:v>
                </c:pt>
                <c:pt idx="19">
                  <c:v>0.6008208292660624</c:v>
                </c:pt>
                <c:pt idx="20">
                  <c:v>0.60017884251346</c:v>
                </c:pt>
                <c:pt idx="21">
                  <c:v>0.6000322081617594</c:v>
                </c:pt>
                <c:pt idx="22">
                  <c:v>0.6000047944451457</c:v>
                </c:pt>
                <c:pt idx="23">
                  <c:v>0.60000058991306</c:v>
                </c:pt>
                <c:pt idx="24">
                  <c:v>0.6000000599949795</c:v>
                </c:pt>
                <c:pt idx="25">
                  <c:v>0.6000000050433493</c:v>
                </c:pt>
                <c:pt idx="26">
                  <c:v>0.6000000003504293</c:v>
                </c:pt>
                <c:pt idx="27">
                  <c:v>0.6000000000201261</c:v>
                </c:pt>
                <c:pt idx="28">
                  <c:v>0.6000000000009554</c:v>
                </c:pt>
                <c:pt idx="29">
                  <c:v>0.6000000000000375</c:v>
                </c:pt>
                <c:pt idx="30">
                  <c:v>0.6000000000000012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0.6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0.6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</c:v>
                </c:pt>
                <c:pt idx="266">
                  <c:v>0.6</c:v>
                </c:pt>
                <c:pt idx="267">
                  <c:v>0.6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0.6</c:v>
                </c:pt>
                <c:pt idx="275">
                  <c:v>0.6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0.6</c:v>
                </c:pt>
                <c:pt idx="284">
                  <c:v>0.6</c:v>
                </c:pt>
                <c:pt idx="285">
                  <c:v>0.6</c:v>
                </c:pt>
                <c:pt idx="286">
                  <c:v>0.6</c:v>
                </c:pt>
                <c:pt idx="287">
                  <c:v>0.6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0.6</c:v>
                </c:pt>
                <c:pt idx="292">
                  <c:v>0.6</c:v>
                </c:pt>
                <c:pt idx="293">
                  <c:v>0.6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</c:v>
                </c:pt>
                <c:pt idx="319">
                  <c:v>0.6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0.6</c:v>
                </c:pt>
                <c:pt idx="327">
                  <c:v>0.6</c:v>
                </c:pt>
                <c:pt idx="328">
                  <c:v>0.6</c:v>
                </c:pt>
                <c:pt idx="329">
                  <c:v>0.6</c:v>
                </c:pt>
                <c:pt idx="330">
                  <c:v>0.6</c:v>
                </c:pt>
                <c:pt idx="331">
                  <c:v>0.6</c:v>
                </c:pt>
                <c:pt idx="332">
                  <c:v>0.6</c:v>
                </c:pt>
                <c:pt idx="333">
                  <c:v>0.6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0.6</c:v>
                </c:pt>
                <c:pt idx="339">
                  <c:v>0.6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</c:v>
                </c:pt>
                <c:pt idx="349">
                  <c:v>0.6</c:v>
                </c:pt>
                <c:pt idx="350">
                  <c:v>0.6</c:v>
                </c:pt>
                <c:pt idx="351">
                  <c:v>0.6</c:v>
                </c:pt>
                <c:pt idx="352">
                  <c:v>0.6</c:v>
                </c:pt>
                <c:pt idx="353">
                  <c:v>0.6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</c:numCache>
            </c:numRef>
          </c:yVal>
          <c:smooth val="0"/>
        </c:ser>
        <c:ser>
          <c:idx val="6"/>
          <c:order val="3"/>
          <c:tx>
            <c:v>Dots_Bin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's1'!$J$2:$J$205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ser>
          <c:idx val="1"/>
          <c:order val="4"/>
          <c:tx>
            <c:v>SD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's2'!$F$6:$F$7</c:f>
              <c:numCache>
                <c:ptCount val="2"/>
                <c:pt idx="0">
                  <c:v>5.2087121525220805</c:v>
                </c:pt>
                <c:pt idx="1">
                  <c:v>9.79128784747792</c:v>
                </c:pt>
              </c:numCache>
            </c:numRef>
          </c:xVal>
          <c:yVal>
            <c:numRef>
              <c:f>'s2'!$G$6:$G$7</c:f>
              <c:numCache>
                <c:ptCount val="2"/>
                <c:pt idx="0">
                  <c:v>0.57</c:v>
                </c:pt>
                <c:pt idx="1">
                  <c:v>0.57</c:v>
                </c:pt>
              </c:numCache>
            </c:numRef>
          </c:yVal>
          <c:smooth val="0"/>
        </c:ser>
        <c:ser>
          <c:idx val="3"/>
          <c:order val="5"/>
          <c:tx>
            <c:v>EV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's2'!$F$4</c:f>
              <c:numCache>
                <c:ptCount val="1"/>
                <c:pt idx="0">
                  <c:v>7.5</c:v>
                </c:pt>
              </c:numCache>
            </c:numRef>
          </c:xVal>
          <c:yVal>
            <c:numRef>
              <c:f>'s2'!$G$4</c:f>
              <c:numCache>
                <c:ptCount val="1"/>
                <c:pt idx="0">
                  <c:v>0.55</c:v>
                </c:pt>
              </c:numCache>
            </c:numRef>
          </c:yVal>
          <c:smooth val="0"/>
        </c:ser>
        <c:axId val="5661066"/>
        <c:axId val="50949595"/>
      </c:scatterChart>
      <c:valAx>
        <c:axId val="5661066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crossBetween val="midCat"/>
        <c:dispUnits/>
        <c:majorUnit val="1"/>
        <c:minorUnit val="1"/>
      </c:valAx>
      <c:valAx>
        <c:axId val="5094959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6610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35"/>
          <c:w val="0.980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's1'!$M$2:$M$205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axId val="55893172"/>
        <c:axId val="33276501"/>
      </c:scatterChart>
      <c:valAx>
        <c:axId val="55893172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crossBetween val="midCat"/>
        <c:dispUnits/>
        <c:majorUnit val="1"/>
        <c:minorUnit val="1"/>
      </c:valAx>
      <c:valAx>
        <c:axId val="33276501"/>
        <c:scaling>
          <c:orientation val="minMax"/>
          <c:max val="1"/>
          <c:min val="0.5"/>
        </c:scaling>
        <c:axPos val="l"/>
        <c:delete val="1"/>
        <c:majorTickMark val="out"/>
        <c:minorTickMark val="none"/>
        <c:tickLblPos val="nextTo"/>
        <c:crossAx val="558931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35"/>
          <c:w val="0.980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's1'!$M$2:$M$205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Bin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's1'!$B$2:$B$205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ptCount val="204"/>
                <c:pt idx="0">
                  <c:v>0.6</c:v>
                </c:pt>
                <c:pt idx="1">
                  <c:v>0.6001341068619663</c:v>
                </c:pt>
                <c:pt idx="2">
                  <c:v>0.6001341068619663</c:v>
                </c:pt>
                <c:pt idx="3">
                  <c:v>0.6</c:v>
                </c:pt>
                <c:pt idx="4">
                  <c:v>0.6</c:v>
                </c:pt>
                <c:pt idx="5">
                  <c:v>0.6014368592353543</c:v>
                </c:pt>
                <c:pt idx="6">
                  <c:v>0.6014368592353543</c:v>
                </c:pt>
                <c:pt idx="7">
                  <c:v>0.6</c:v>
                </c:pt>
                <c:pt idx="8">
                  <c:v>0.6</c:v>
                </c:pt>
                <c:pt idx="9">
                  <c:v>0.6073895617818218</c:v>
                </c:pt>
                <c:pt idx="10">
                  <c:v>0.6073895617818218</c:v>
                </c:pt>
                <c:pt idx="11">
                  <c:v>0.6</c:v>
                </c:pt>
                <c:pt idx="12">
                  <c:v>0.6</c:v>
                </c:pt>
                <c:pt idx="13">
                  <c:v>0.6242799887117003</c:v>
                </c:pt>
                <c:pt idx="14">
                  <c:v>0.6242799887117003</c:v>
                </c:pt>
                <c:pt idx="15">
                  <c:v>0.6</c:v>
                </c:pt>
                <c:pt idx="16">
                  <c:v>0.6</c:v>
                </c:pt>
                <c:pt idx="17">
                  <c:v>0.6572314019632937</c:v>
                </c:pt>
                <c:pt idx="18">
                  <c:v>0.6572314019632937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0.6535535137304496</c:v>
                </c:pt>
                <c:pt idx="46">
                  <c:v>0.6535535137304496</c:v>
                </c:pt>
                <c:pt idx="47">
                  <c:v>0.6</c:v>
                </c:pt>
                <c:pt idx="48">
                  <c:v>0.6</c:v>
                </c:pt>
                <c:pt idx="49">
                  <c:v>0.6267767568652247</c:v>
                </c:pt>
                <c:pt idx="50">
                  <c:v>0.6267767568652247</c:v>
                </c:pt>
                <c:pt idx="51">
                  <c:v>0.6</c:v>
                </c:pt>
                <c:pt idx="52">
                  <c:v>0.6</c:v>
                </c:pt>
                <c:pt idx="53">
                  <c:v>0.6114757529422391</c:v>
                </c:pt>
                <c:pt idx="54">
                  <c:v>0.6114757529422391</c:v>
                </c:pt>
                <c:pt idx="55">
                  <c:v>0.6</c:v>
                </c:pt>
                <c:pt idx="56">
                  <c:v>0.6</c:v>
                </c:pt>
                <c:pt idx="57">
                  <c:v>0.6042155827134756</c:v>
                </c:pt>
                <c:pt idx="58">
                  <c:v>0.6042155827134756</c:v>
                </c:pt>
                <c:pt idx="59">
                  <c:v>0.6</c:v>
                </c:pt>
                <c:pt idx="60">
                  <c:v>0.6</c:v>
                </c:pt>
                <c:pt idx="61">
                  <c:v>0.6013248974242352</c:v>
                </c:pt>
                <c:pt idx="62">
                  <c:v>0.6013248974242352</c:v>
                </c:pt>
                <c:pt idx="63">
                  <c:v>0.6</c:v>
                </c:pt>
                <c:pt idx="64">
                  <c:v>0.6</c:v>
                </c:pt>
                <c:pt idx="65">
                  <c:v>0.6003548832386344</c:v>
                </c:pt>
                <c:pt idx="66">
                  <c:v>0.6003548832386344</c:v>
                </c:pt>
                <c:pt idx="67">
                  <c:v>0.6</c:v>
                </c:pt>
                <c:pt idx="68">
                  <c:v>0.6</c:v>
                </c:pt>
                <c:pt idx="69">
                  <c:v>0.6000805197264129</c:v>
                </c:pt>
                <c:pt idx="70">
                  <c:v>0.6000805197264129</c:v>
                </c:pt>
                <c:pt idx="71">
                  <c:v>0.6</c:v>
                </c:pt>
                <c:pt idx="72">
                  <c:v>0.6</c:v>
                </c:pt>
                <c:pt idx="73">
                  <c:v>0.6000153370907453</c:v>
                </c:pt>
                <c:pt idx="74">
                  <c:v>0.6000153370907453</c:v>
                </c:pt>
                <c:pt idx="75">
                  <c:v>0.6</c:v>
                </c:pt>
                <c:pt idx="76">
                  <c:v>0.6</c:v>
                </c:pt>
                <c:pt idx="77">
                  <c:v>0.6000024216459071</c:v>
                </c:pt>
                <c:pt idx="78">
                  <c:v>0.6000024216459071</c:v>
                </c:pt>
                <c:pt idx="79">
                  <c:v>0.6</c:v>
                </c:pt>
                <c:pt idx="80">
                  <c:v>0.6</c:v>
                </c:pt>
                <c:pt idx="81">
                  <c:v>0.6000003113544737</c:v>
                </c:pt>
                <c:pt idx="82">
                  <c:v>0.6000003113544737</c:v>
                </c:pt>
                <c:pt idx="83">
                  <c:v>0.6</c:v>
                </c:pt>
                <c:pt idx="84">
                  <c:v>0.6</c:v>
                </c:pt>
                <c:pt idx="85">
                  <c:v>0.6000000317708647</c:v>
                </c:pt>
                <c:pt idx="86">
                  <c:v>0.6000000317708647</c:v>
                </c:pt>
                <c:pt idx="87">
                  <c:v>0.6</c:v>
                </c:pt>
                <c:pt idx="88">
                  <c:v>0.6</c:v>
                </c:pt>
                <c:pt idx="89">
                  <c:v>0.6000000024756518</c:v>
                </c:pt>
                <c:pt idx="90">
                  <c:v>0.6000000024756518</c:v>
                </c:pt>
                <c:pt idx="91">
                  <c:v>0.6</c:v>
                </c:pt>
                <c:pt idx="92">
                  <c:v>0.6</c:v>
                </c:pt>
                <c:pt idx="93">
                  <c:v>0.6000000001383905</c:v>
                </c:pt>
                <c:pt idx="94">
                  <c:v>0.6000000001383905</c:v>
                </c:pt>
                <c:pt idx="95">
                  <c:v>0.6</c:v>
                </c:pt>
                <c:pt idx="96">
                  <c:v>0.6</c:v>
                </c:pt>
                <c:pt idx="97">
                  <c:v>0.6000000000049425</c:v>
                </c:pt>
                <c:pt idx="98">
                  <c:v>0.6000000000049425</c:v>
                </c:pt>
                <c:pt idx="99">
                  <c:v>0.6</c:v>
                </c:pt>
                <c:pt idx="100">
                  <c:v>0.6</c:v>
                </c:pt>
                <c:pt idx="101">
                  <c:v>0.6000000000000847</c:v>
                </c:pt>
                <c:pt idx="102">
                  <c:v>0.6000000000000847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ser>
          <c:idx val="1"/>
          <c:order val="3"/>
          <c:tx>
            <c:v>Bin on Range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xVal>
            <c:numRef>
              <c:f>'s1'!$F$2:$F$205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axId val="31053054"/>
        <c:axId val="11042031"/>
      </c:scatterChart>
      <c:valAx>
        <c:axId val="31053054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 val="autoZero"/>
        <c:crossBetween val="midCat"/>
        <c:dispUnits/>
        <c:majorUnit val="1"/>
        <c:minorUnit val="1"/>
      </c:valAx>
      <c:valAx>
        <c:axId val="11042031"/>
        <c:scaling>
          <c:orientation val="minMax"/>
          <c:max val="1"/>
          <c:min val="0.5"/>
        </c:scaling>
        <c:axPos val="l"/>
        <c:delete val="1"/>
        <c:majorTickMark val="out"/>
        <c:minorTickMark val="none"/>
        <c:tickLblPos val="nextTo"/>
        <c:crossAx val="310530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875"/>
          <c:w val="0.980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's4'!$A$2:$A$6</c:f>
              <c:numCach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2"/>
          <c:order val="1"/>
          <c:tx>
            <c:v>Bin on Intval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's1'!$F$2:$F$205</c:f>
              <c:numCach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</c:v>
                </c:pt>
                <c:pt idx="22">
                  <c:v>0.7030165235339286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0.7471664621913267</c:v>
                </c:pt>
                <c:pt idx="26">
                  <c:v>0.7471664621913267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</c:v>
                </c:pt>
                <c:pt idx="30">
                  <c:v>0.7711936396919514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</c:v>
                </c:pt>
                <c:pt idx="34">
                  <c:v>0.7650795811315245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0.7336358513921866</c:v>
                </c:pt>
                <c:pt idx="38">
                  <c:v>0.7336358513921866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0.6916360123832136</c:v>
                </c:pt>
                <c:pt idx="42">
                  <c:v>0.6916360123832136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</c:ser>
        <c:ser>
          <c:idx val="5"/>
          <c:order val="2"/>
          <c:tx>
            <c:v>Norm on Intval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's3'!$E$2:$E$367</c:f>
              <c:numCache>
                <c:ptCount val="36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4.6</c:v>
                </c:pt>
                <c:pt idx="87">
                  <c:v>4.7</c:v>
                </c:pt>
                <c:pt idx="88">
                  <c:v>4.8</c:v>
                </c:pt>
                <c:pt idx="89">
                  <c:v>4.9</c:v>
                </c:pt>
                <c:pt idx="90">
                  <c:v>5</c:v>
                </c:pt>
                <c:pt idx="91">
                  <c:v>5.1</c:v>
                </c:pt>
                <c:pt idx="92">
                  <c:v>5.2</c:v>
                </c:pt>
                <c:pt idx="93">
                  <c:v>5.3</c:v>
                </c:pt>
                <c:pt idx="94">
                  <c:v>5.4</c:v>
                </c:pt>
                <c:pt idx="95">
                  <c:v>5.5</c:v>
                </c:pt>
                <c:pt idx="96">
                  <c:v>5.6</c:v>
                </c:pt>
                <c:pt idx="97">
                  <c:v>5.7</c:v>
                </c:pt>
                <c:pt idx="98">
                  <c:v>5.8</c:v>
                </c:pt>
                <c:pt idx="99">
                  <c:v>5.9</c:v>
                </c:pt>
                <c:pt idx="100">
                  <c:v>6</c:v>
                </c:pt>
                <c:pt idx="101">
                  <c:v>6.1</c:v>
                </c:pt>
                <c:pt idx="102">
                  <c:v>6.2</c:v>
                </c:pt>
                <c:pt idx="103">
                  <c:v>6.3</c:v>
                </c:pt>
                <c:pt idx="104">
                  <c:v>6.4</c:v>
                </c:pt>
                <c:pt idx="105">
                  <c:v>6.5</c:v>
                </c:pt>
                <c:pt idx="106">
                  <c:v>6.6</c:v>
                </c:pt>
                <c:pt idx="107">
                  <c:v>6.7</c:v>
                </c:pt>
                <c:pt idx="108">
                  <c:v>6.8</c:v>
                </c:pt>
                <c:pt idx="109">
                  <c:v>6.9</c:v>
                </c:pt>
                <c:pt idx="110">
                  <c:v>7</c:v>
                </c:pt>
                <c:pt idx="111">
                  <c:v>7.1</c:v>
                </c:pt>
                <c:pt idx="112">
                  <c:v>7.2</c:v>
                </c:pt>
                <c:pt idx="113">
                  <c:v>7.3</c:v>
                </c:pt>
                <c:pt idx="114">
                  <c:v>7.4</c:v>
                </c:pt>
                <c:pt idx="115">
                  <c:v>7.5</c:v>
                </c:pt>
                <c:pt idx="116">
                  <c:v>7.6</c:v>
                </c:pt>
                <c:pt idx="117">
                  <c:v>7.7</c:v>
                </c:pt>
                <c:pt idx="118">
                  <c:v>7.8</c:v>
                </c:pt>
                <c:pt idx="119">
                  <c:v>7.9</c:v>
                </c:pt>
                <c:pt idx="120">
                  <c:v>8</c:v>
                </c:pt>
                <c:pt idx="121">
                  <c:v>8.1</c:v>
                </c:pt>
                <c:pt idx="122">
                  <c:v>8.2</c:v>
                </c:pt>
                <c:pt idx="123">
                  <c:v>8.3</c:v>
                </c:pt>
                <c:pt idx="124">
                  <c:v>8.4</c:v>
                </c:pt>
                <c:pt idx="125">
                  <c:v>8.5</c:v>
                </c:pt>
                <c:pt idx="126">
                  <c:v>8.6</c:v>
                </c:pt>
                <c:pt idx="127">
                  <c:v>8.7</c:v>
                </c:pt>
                <c:pt idx="128">
                  <c:v>8.8</c:v>
                </c:pt>
                <c:pt idx="129">
                  <c:v>8.9</c:v>
                </c:pt>
                <c:pt idx="130">
                  <c:v>9</c:v>
                </c:pt>
                <c:pt idx="131">
                  <c:v>9.1</c:v>
                </c:pt>
                <c:pt idx="132">
                  <c:v>9.2</c:v>
                </c:pt>
                <c:pt idx="133">
                  <c:v>9.3</c:v>
                </c:pt>
                <c:pt idx="134">
                  <c:v>9.4</c:v>
                </c:pt>
                <c:pt idx="135">
                  <c:v>9.5</c:v>
                </c:pt>
                <c:pt idx="136">
                  <c:v>9.6</c:v>
                </c:pt>
                <c:pt idx="137">
                  <c:v>9.7</c:v>
                </c:pt>
                <c:pt idx="138">
                  <c:v>9.8</c:v>
                </c:pt>
                <c:pt idx="139">
                  <c:v>9.9</c:v>
                </c:pt>
                <c:pt idx="140">
                  <c:v>10</c:v>
                </c:pt>
                <c:pt idx="141">
                  <c:v>10.1</c:v>
                </c:pt>
                <c:pt idx="142">
                  <c:v>10.2</c:v>
                </c:pt>
                <c:pt idx="143">
                  <c:v>10.3</c:v>
                </c:pt>
                <c:pt idx="144">
                  <c:v>10.4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  <c:pt idx="361">
                  <c:v>10.5</c:v>
                </c:pt>
                <c:pt idx="362">
                  <c:v>10.5</c:v>
                </c:pt>
                <c:pt idx="363">
                  <c:v>10.5</c:v>
                </c:pt>
                <c:pt idx="364">
                  <c:v>10.5</c:v>
                </c:pt>
                <c:pt idx="365">
                  <c:v>10.5</c:v>
                </c:pt>
              </c:numCache>
            </c:numRef>
          </c:xVal>
          <c:yVal>
            <c:numRef>
              <c:f>'s3'!$F$2:$F$367</c:f>
              <c:numCache>
                <c:ptCount val="366"/>
                <c:pt idx="0">
                  <c:v>0.6738886958184502</c:v>
                </c:pt>
                <c:pt idx="1">
                  <c:v>0.6738886958184502</c:v>
                </c:pt>
                <c:pt idx="2">
                  <c:v>0.6738886958184502</c:v>
                </c:pt>
                <c:pt idx="3">
                  <c:v>0.6738886958184502</c:v>
                </c:pt>
                <c:pt idx="4">
                  <c:v>0.6738886958184502</c:v>
                </c:pt>
                <c:pt idx="5">
                  <c:v>0.6738886958184502</c:v>
                </c:pt>
                <c:pt idx="6">
                  <c:v>0.6738886958184502</c:v>
                </c:pt>
                <c:pt idx="7">
                  <c:v>0.6738886958184502</c:v>
                </c:pt>
                <c:pt idx="8">
                  <c:v>0.6738886958184502</c:v>
                </c:pt>
                <c:pt idx="9">
                  <c:v>0.6738886958184502</c:v>
                </c:pt>
                <c:pt idx="10">
                  <c:v>0.6738886958184502</c:v>
                </c:pt>
                <c:pt idx="11">
                  <c:v>0.6738886958184502</c:v>
                </c:pt>
                <c:pt idx="12">
                  <c:v>0.6738886958184502</c:v>
                </c:pt>
                <c:pt idx="13">
                  <c:v>0.6738886958184502</c:v>
                </c:pt>
                <c:pt idx="14">
                  <c:v>0.6738886958184502</c:v>
                </c:pt>
                <c:pt idx="15">
                  <c:v>0.6738886958184502</c:v>
                </c:pt>
                <c:pt idx="16">
                  <c:v>0.6738886958184502</c:v>
                </c:pt>
                <c:pt idx="17">
                  <c:v>0.6738886958184502</c:v>
                </c:pt>
                <c:pt idx="18">
                  <c:v>0.6738886958184502</c:v>
                </c:pt>
                <c:pt idx="19">
                  <c:v>0.6738886958184502</c:v>
                </c:pt>
                <c:pt idx="20">
                  <c:v>0.6738886958184502</c:v>
                </c:pt>
                <c:pt idx="21">
                  <c:v>0.6738886958184502</c:v>
                </c:pt>
                <c:pt idx="22">
                  <c:v>0.6738886958184502</c:v>
                </c:pt>
                <c:pt idx="23">
                  <c:v>0.6738886958184502</c:v>
                </c:pt>
                <c:pt idx="24">
                  <c:v>0.6738886958184502</c:v>
                </c:pt>
                <c:pt idx="25">
                  <c:v>0.6738886958184502</c:v>
                </c:pt>
                <c:pt idx="26">
                  <c:v>0.6738886958184502</c:v>
                </c:pt>
                <c:pt idx="27">
                  <c:v>0.6738886958184502</c:v>
                </c:pt>
                <c:pt idx="28">
                  <c:v>0.6738886958184502</c:v>
                </c:pt>
                <c:pt idx="29">
                  <c:v>0.6738886958184502</c:v>
                </c:pt>
                <c:pt idx="30">
                  <c:v>0.6738886958184502</c:v>
                </c:pt>
                <c:pt idx="31">
                  <c:v>0.6738886958184502</c:v>
                </c:pt>
                <c:pt idx="32">
                  <c:v>0.6738886958184502</c:v>
                </c:pt>
                <c:pt idx="33">
                  <c:v>0.6738886958184502</c:v>
                </c:pt>
                <c:pt idx="34">
                  <c:v>0.6738886958184502</c:v>
                </c:pt>
                <c:pt idx="35">
                  <c:v>0.6738886958184502</c:v>
                </c:pt>
                <c:pt idx="36">
                  <c:v>0.6738886958184502</c:v>
                </c:pt>
                <c:pt idx="37">
                  <c:v>0.6738886958184502</c:v>
                </c:pt>
                <c:pt idx="38">
                  <c:v>0.6738886958184502</c:v>
                </c:pt>
                <c:pt idx="39">
                  <c:v>0.6738886958184502</c:v>
                </c:pt>
                <c:pt idx="40">
                  <c:v>0.6738886958184502</c:v>
                </c:pt>
                <c:pt idx="41">
                  <c:v>0.6738886958184502</c:v>
                </c:pt>
                <c:pt idx="42">
                  <c:v>0.6738886958184502</c:v>
                </c:pt>
                <c:pt idx="43">
                  <c:v>0.6738886958184502</c:v>
                </c:pt>
                <c:pt idx="44">
                  <c:v>0.6738886958184502</c:v>
                </c:pt>
                <c:pt idx="45">
                  <c:v>0.6738886958184502</c:v>
                </c:pt>
                <c:pt idx="46">
                  <c:v>0.6738886958184502</c:v>
                </c:pt>
                <c:pt idx="47">
                  <c:v>0.6738886958184502</c:v>
                </c:pt>
                <c:pt idx="48">
                  <c:v>0.6738886958184502</c:v>
                </c:pt>
                <c:pt idx="49">
                  <c:v>0.6738886958184502</c:v>
                </c:pt>
                <c:pt idx="50">
                  <c:v>0.6738886958184502</c:v>
                </c:pt>
                <c:pt idx="51">
                  <c:v>0.6738886958184502</c:v>
                </c:pt>
                <c:pt idx="52">
                  <c:v>0.6738886958184502</c:v>
                </c:pt>
                <c:pt idx="53">
                  <c:v>0.6738886958184502</c:v>
                </c:pt>
                <c:pt idx="54">
                  <c:v>0.6738886958184502</c:v>
                </c:pt>
                <c:pt idx="55">
                  <c:v>0.6738886958184502</c:v>
                </c:pt>
                <c:pt idx="56">
                  <c:v>0.6738886958184502</c:v>
                </c:pt>
                <c:pt idx="57">
                  <c:v>0.6738886958184502</c:v>
                </c:pt>
                <c:pt idx="58">
                  <c:v>0.6738886958184502</c:v>
                </c:pt>
                <c:pt idx="59">
                  <c:v>0.6738886958184502</c:v>
                </c:pt>
                <c:pt idx="60">
                  <c:v>0.6738886958184502</c:v>
                </c:pt>
                <c:pt idx="61">
                  <c:v>0.6738886958184502</c:v>
                </c:pt>
                <c:pt idx="62">
                  <c:v>0.6738886958184502</c:v>
                </c:pt>
                <c:pt idx="63">
                  <c:v>0.6738886958184502</c:v>
                </c:pt>
                <c:pt idx="64">
                  <c:v>0.6738886958184502</c:v>
                </c:pt>
                <c:pt idx="65">
                  <c:v>0.6738886958184502</c:v>
                </c:pt>
                <c:pt idx="66">
                  <c:v>0.6738886958184502</c:v>
                </c:pt>
                <c:pt idx="67">
                  <c:v>0.6738886958184502</c:v>
                </c:pt>
                <c:pt idx="68">
                  <c:v>0.6738886958184502</c:v>
                </c:pt>
                <c:pt idx="69">
                  <c:v>0.6738886958184502</c:v>
                </c:pt>
                <c:pt idx="70">
                  <c:v>0.6738886958184502</c:v>
                </c:pt>
                <c:pt idx="71">
                  <c:v>0.6738886958184502</c:v>
                </c:pt>
                <c:pt idx="72">
                  <c:v>0.6738886958184502</c:v>
                </c:pt>
                <c:pt idx="73">
                  <c:v>0.6738886958184502</c:v>
                </c:pt>
                <c:pt idx="74">
                  <c:v>0.6738886958184502</c:v>
                </c:pt>
                <c:pt idx="75">
                  <c:v>0.6738886958184502</c:v>
                </c:pt>
                <c:pt idx="76">
                  <c:v>0.6738886958184502</c:v>
                </c:pt>
                <c:pt idx="77">
                  <c:v>0.6738886958184502</c:v>
                </c:pt>
                <c:pt idx="78">
                  <c:v>0.6738886958184502</c:v>
                </c:pt>
                <c:pt idx="79">
                  <c:v>0.6738886958184502</c:v>
                </c:pt>
                <c:pt idx="80">
                  <c:v>0.6738886958184502</c:v>
                </c:pt>
                <c:pt idx="81">
                  <c:v>0.6738886958184502</c:v>
                </c:pt>
                <c:pt idx="82">
                  <c:v>0.6738886958184502</c:v>
                </c:pt>
                <c:pt idx="83">
                  <c:v>0.6738886958184502</c:v>
                </c:pt>
                <c:pt idx="84">
                  <c:v>0.6738886958184502</c:v>
                </c:pt>
                <c:pt idx="85">
                  <c:v>0.6738886958184502</c:v>
                </c:pt>
                <c:pt idx="86">
                  <c:v>0.6781593996388375</c:v>
                </c:pt>
                <c:pt idx="87">
                  <c:v>0.6825196164979367</c:v>
                </c:pt>
                <c:pt idx="88">
                  <c:v>0.686957282575246</c:v>
                </c:pt>
                <c:pt idx="89">
                  <c:v>0.6914592194321317</c:v>
                </c:pt>
                <c:pt idx="90">
                  <c:v>0.696011177044505</c:v>
                </c:pt>
                <c:pt idx="91">
                  <c:v>0.7005978895587435</c:v>
                </c:pt>
                <c:pt idx="92">
                  <c:v>0.7052031437767149</c:v>
                </c:pt>
                <c:pt idx="93">
                  <c:v>0.7098098602024818</c:v>
                </c:pt>
                <c:pt idx="94">
                  <c:v>0.7144001863039837</c:v>
                </c:pt>
                <c:pt idx="95">
                  <c:v>0.7189556014605437</c:v>
                </c:pt>
                <c:pt idx="96">
                  <c:v>0.7234570328844894</c:v>
                </c:pt>
                <c:pt idx="97">
                  <c:v>0.7278849816256793</c:v>
                </c:pt>
                <c:pt idx="98">
                  <c:v>0.732219657594563</c:v>
                </c:pt>
                <c:pt idx="99">
                  <c:v>0.7364411223758465</c:v>
                </c:pt>
                <c:pt idx="100">
                  <c:v>0.7405294384541091</c:v>
                </c:pt>
                <c:pt idx="101">
                  <c:v>0.7444648233379181</c:v>
                </c:pt>
                <c:pt idx="102">
                  <c:v>0.7482278069530097</c:v>
                </c:pt>
                <c:pt idx="103">
                  <c:v>0.7517993905805884</c:v>
                </c:pt>
                <c:pt idx="104">
                  <c:v>0.7551612055460346</c:v>
                </c:pt>
                <c:pt idx="105">
                  <c:v>0.7582956698182313</c:v>
                </c:pt>
                <c:pt idx="106">
                  <c:v>0.7611861406617821</c:v>
                </c:pt>
                <c:pt idx="107">
                  <c:v>0.7638170614945977</c:v>
                </c:pt>
                <c:pt idx="108">
                  <c:v>0.7661741011421452</c:v>
                </c:pt>
                <c:pt idx="109">
                  <c:v>0.7682442837470173</c:v>
                </c:pt>
                <c:pt idx="110">
                  <c:v>0.7700161076877675</c:v>
                </c:pt>
                <c:pt idx="111">
                  <c:v>0.7714796519830353</c:v>
                </c:pt>
                <c:pt idx="112">
                  <c:v>0.7726266688041185</c:v>
                </c:pt>
                <c:pt idx="113">
                  <c:v>0.7734506608891937</c:v>
                </c:pt>
                <c:pt idx="114">
                  <c:v>0.7739469428426324</c:v>
                </c:pt>
                <c:pt idx="115">
                  <c:v>0.7741126855102727</c:v>
                </c:pt>
                <c:pt idx="116">
                  <c:v>0.7739469428426324</c:v>
                </c:pt>
                <c:pt idx="117">
                  <c:v>0.7734506608891937</c:v>
                </c:pt>
                <c:pt idx="118">
                  <c:v>0.7726266688041185</c:v>
                </c:pt>
                <c:pt idx="119">
                  <c:v>0.7714796519830353</c:v>
                </c:pt>
                <c:pt idx="120">
                  <c:v>0.7700161076877675</c:v>
                </c:pt>
                <c:pt idx="121">
                  <c:v>0.7682442837470173</c:v>
                </c:pt>
                <c:pt idx="122">
                  <c:v>0.7661741011421453</c:v>
                </c:pt>
                <c:pt idx="123">
                  <c:v>0.7638170614945976</c:v>
                </c:pt>
                <c:pt idx="124">
                  <c:v>0.7611861406617821</c:v>
                </c:pt>
                <c:pt idx="125">
                  <c:v>0.7582956698182313</c:v>
                </c:pt>
                <c:pt idx="126">
                  <c:v>0.7551612055460346</c:v>
                </c:pt>
                <c:pt idx="127">
                  <c:v>0.7517993905805884</c:v>
                </c:pt>
                <c:pt idx="128">
                  <c:v>0.7482278069530097</c:v>
                </c:pt>
                <c:pt idx="129">
                  <c:v>0.7444648233379181</c:v>
                </c:pt>
                <c:pt idx="130">
                  <c:v>0.7405294384541091</c:v>
                </c:pt>
                <c:pt idx="131">
                  <c:v>0.7364411223758465</c:v>
                </c:pt>
                <c:pt idx="132">
                  <c:v>0.732219657594563</c:v>
                </c:pt>
                <c:pt idx="133">
                  <c:v>0.7278849816256792</c:v>
                </c:pt>
                <c:pt idx="134">
                  <c:v>0.7234570328844894</c:v>
                </c:pt>
                <c:pt idx="135">
                  <c:v>0.7189556014605437</c:v>
                </c:pt>
                <c:pt idx="136">
                  <c:v>0.7144001863039837</c:v>
                </c:pt>
                <c:pt idx="137">
                  <c:v>0.7098098602024819</c:v>
                </c:pt>
                <c:pt idx="138">
                  <c:v>0.7052031437767148</c:v>
                </c:pt>
                <c:pt idx="139">
                  <c:v>0.7005978895587435</c:v>
                </c:pt>
                <c:pt idx="140">
                  <c:v>0.696011177044505</c:v>
                </c:pt>
                <c:pt idx="141">
                  <c:v>0.6914592194321317</c:v>
                </c:pt>
                <c:pt idx="142">
                  <c:v>0.686957282575246</c:v>
                </c:pt>
                <c:pt idx="143">
                  <c:v>0.6825196164979366</c:v>
                </c:pt>
                <c:pt idx="144">
                  <c:v>0.6781593996388375</c:v>
                </c:pt>
                <c:pt idx="145">
                  <c:v>0.6738886958184502</c:v>
                </c:pt>
                <c:pt idx="146">
                  <c:v>0.6738886958184502</c:v>
                </c:pt>
                <c:pt idx="147">
                  <c:v>0.6738886958184502</c:v>
                </c:pt>
                <c:pt idx="148">
                  <c:v>0.6738886958184502</c:v>
                </c:pt>
                <c:pt idx="149">
                  <c:v>0.6738886958184502</c:v>
                </c:pt>
                <c:pt idx="150">
                  <c:v>0.6738886958184502</c:v>
                </c:pt>
                <c:pt idx="151">
                  <c:v>0.6738886958184502</c:v>
                </c:pt>
                <c:pt idx="152">
                  <c:v>0.6738886958184502</c:v>
                </c:pt>
                <c:pt idx="153">
                  <c:v>0.6738886958184502</c:v>
                </c:pt>
                <c:pt idx="154">
                  <c:v>0.6738886958184502</c:v>
                </c:pt>
                <c:pt idx="155">
                  <c:v>0.6738886958184502</c:v>
                </c:pt>
                <c:pt idx="156">
                  <c:v>0.6738886958184502</c:v>
                </c:pt>
                <c:pt idx="157">
                  <c:v>0.6738886958184502</c:v>
                </c:pt>
                <c:pt idx="158">
                  <c:v>0.6738886958184502</c:v>
                </c:pt>
                <c:pt idx="159">
                  <c:v>0.6738886958184502</c:v>
                </c:pt>
                <c:pt idx="160">
                  <c:v>0.6738886958184502</c:v>
                </c:pt>
                <c:pt idx="161">
                  <c:v>0.6738886958184502</c:v>
                </c:pt>
                <c:pt idx="162">
                  <c:v>0.6738886958184502</c:v>
                </c:pt>
                <c:pt idx="163">
                  <c:v>0.6738886958184502</c:v>
                </c:pt>
                <c:pt idx="164">
                  <c:v>0.6738886958184502</c:v>
                </c:pt>
                <c:pt idx="165">
                  <c:v>0.6738886958184502</c:v>
                </c:pt>
                <c:pt idx="166">
                  <c:v>0.6738886958184502</c:v>
                </c:pt>
                <c:pt idx="167">
                  <c:v>0.6738886958184502</c:v>
                </c:pt>
                <c:pt idx="168">
                  <c:v>0.6738886958184502</c:v>
                </c:pt>
                <c:pt idx="169">
                  <c:v>0.6738886958184502</c:v>
                </c:pt>
                <c:pt idx="170">
                  <c:v>0.6738886958184502</c:v>
                </c:pt>
                <c:pt idx="171">
                  <c:v>0.6738886958184502</c:v>
                </c:pt>
                <c:pt idx="172">
                  <c:v>0.6738886958184502</c:v>
                </c:pt>
                <c:pt idx="173">
                  <c:v>0.6738886958184502</c:v>
                </c:pt>
                <c:pt idx="174">
                  <c:v>0.6738886958184502</c:v>
                </c:pt>
                <c:pt idx="175">
                  <c:v>0.6738886958184502</c:v>
                </c:pt>
                <c:pt idx="176">
                  <c:v>0.6738886958184502</c:v>
                </c:pt>
                <c:pt idx="177">
                  <c:v>0.6738886958184502</c:v>
                </c:pt>
                <c:pt idx="178">
                  <c:v>0.6738886958184502</c:v>
                </c:pt>
                <c:pt idx="179">
                  <c:v>0.6738886958184502</c:v>
                </c:pt>
                <c:pt idx="180">
                  <c:v>0.6738886958184502</c:v>
                </c:pt>
                <c:pt idx="181">
                  <c:v>0.6738886958184502</c:v>
                </c:pt>
                <c:pt idx="182">
                  <c:v>0.6738886958184502</c:v>
                </c:pt>
                <c:pt idx="183">
                  <c:v>0.6738886958184502</c:v>
                </c:pt>
                <c:pt idx="184">
                  <c:v>0.6738886958184502</c:v>
                </c:pt>
                <c:pt idx="185">
                  <c:v>0.6738886958184502</c:v>
                </c:pt>
                <c:pt idx="186">
                  <c:v>0.6738886958184502</c:v>
                </c:pt>
                <c:pt idx="187">
                  <c:v>0.6738886958184502</c:v>
                </c:pt>
                <c:pt idx="188">
                  <c:v>0.6738886958184502</c:v>
                </c:pt>
                <c:pt idx="189">
                  <c:v>0.6738886958184502</c:v>
                </c:pt>
                <c:pt idx="190">
                  <c:v>0.6738886958184502</c:v>
                </c:pt>
                <c:pt idx="191">
                  <c:v>0.6738886958184502</c:v>
                </c:pt>
                <c:pt idx="192">
                  <c:v>0.6738886958184502</c:v>
                </c:pt>
                <c:pt idx="193">
                  <c:v>0.6738886958184502</c:v>
                </c:pt>
                <c:pt idx="194">
                  <c:v>0.6738886958184502</c:v>
                </c:pt>
                <c:pt idx="195">
                  <c:v>0.6738886958184502</c:v>
                </c:pt>
                <c:pt idx="196">
                  <c:v>0.6738886958184502</c:v>
                </c:pt>
                <c:pt idx="197">
                  <c:v>0.6738886958184502</c:v>
                </c:pt>
                <c:pt idx="198">
                  <c:v>0.6738886958184502</c:v>
                </c:pt>
                <c:pt idx="199">
                  <c:v>0.6738886958184502</c:v>
                </c:pt>
                <c:pt idx="200">
                  <c:v>0.6738886958184502</c:v>
                </c:pt>
                <c:pt idx="201">
                  <c:v>0.6738886958184502</c:v>
                </c:pt>
                <c:pt idx="202">
                  <c:v>0.6738886958184502</c:v>
                </c:pt>
                <c:pt idx="203">
                  <c:v>0.6738886958184502</c:v>
                </c:pt>
                <c:pt idx="204">
                  <c:v>0.6738886958184502</c:v>
                </c:pt>
                <c:pt idx="205">
                  <c:v>0.6738886958184502</c:v>
                </c:pt>
                <c:pt idx="206">
                  <c:v>0.6738886958184502</c:v>
                </c:pt>
                <c:pt idx="207">
                  <c:v>0.6738886958184502</c:v>
                </c:pt>
                <c:pt idx="208">
                  <c:v>0.6738886958184502</c:v>
                </c:pt>
                <c:pt idx="209">
                  <c:v>0.6738886958184502</c:v>
                </c:pt>
                <c:pt idx="210">
                  <c:v>0.6738886958184502</c:v>
                </c:pt>
                <c:pt idx="211">
                  <c:v>0.6738886958184502</c:v>
                </c:pt>
                <c:pt idx="212">
                  <c:v>0.6738886958184502</c:v>
                </c:pt>
                <c:pt idx="213">
                  <c:v>0.6738886958184502</c:v>
                </c:pt>
                <c:pt idx="214">
                  <c:v>0.6738886958184502</c:v>
                </c:pt>
                <c:pt idx="215">
                  <c:v>0.6738886958184502</c:v>
                </c:pt>
                <c:pt idx="216">
                  <c:v>0.6738886958184502</c:v>
                </c:pt>
                <c:pt idx="217">
                  <c:v>0.6738886958184502</c:v>
                </c:pt>
                <c:pt idx="218">
                  <c:v>0.6738886958184502</c:v>
                </c:pt>
                <c:pt idx="219">
                  <c:v>0.6738886958184502</c:v>
                </c:pt>
                <c:pt idx="220">
                  <c:v>0.6738886958184502</c:v>
                </c:pt>
                <c:pt idx="221">
                  <c:v>0.6738886958184502</c:v>
                </c:pt>
                <c:pt idx="222">
                  <c:v>0.6738886958184502</c:v>
                </c:pt>
                <c:pt idx="223">
                  <c:v>0.6738886958184502</c:v>
                </c:pt>
                <c:pt idx="224">
                  <c:v>0.6738886958184502</c:v>
                </c:pt>
                <c:pt idx="225">
                  <c:v>0.6738886958184502</c:v>
                </c:pt>
                <c:pt idx="226">
                  <c:v>0.6738886958184502</c:v>
                </c:pt>
                <c:pt idx="227">
                  <c:v>0.6738886958184502</c:v>
                </c:pt>
                <c:pt idx="228">
                  <c:v>0.6738886958184502</c:v>
                </c:pt>
                <c:pt idx="229">
                  <c:v>0.6738886958184502</c:v>
                </c:pt>
                <c:pt idx="230">
                  <c:v>0.6738886958184502</c:v>
                </c:pt>
                <c:pt idx="231">
                  <c:v>0.6738886958184502</c:v>
                </c:pt>
                <c:pt idx="232">
                  <c:v>0.6738886958184502</c:v>
                </c:pt>
                <c:pt idx="233">
                  <c:v>0.6738886958184502</c:v>
                </c:pt>
                <c:pt idx="234">
                  <c:v>0.6738886958184502</c:v>
                </c:pt>
                <c:pt idx="235">
                  <c:v>0.6738886958184502</c:v>
                </c:pt>
                <c:pt idx="236">
                  <c:v>0.6738886958184502</c:v>
                </c:pt>
                <c:pt idx="237">
                  <c:v>0.6738886958184502</c:v>
                </c:pt>
                <c:pt idx="238">
                  <c:v>0.6738886958184502</c:v>
                </c:pt>
                <c:pt idx="239">
                  <c:v>0.6738886958184502</c:v>
                </c:pt>
                <c:pt idx="240">
                  <c:v>0.6738886958184502</c:v>
                </c:pt>
                <c:pt idx="241">
                  <c:v>0.6738886958184502</c:v>
                </c:pt>
                <c:pt idx="242">
                  <c:v>0.6738886958184502</c:v>
                </c:pt>
                <c:pt idx="243">
                  <c:v>0.6738886958184502</c:v>
                </c:pt>
                <c:pt idx="244">
                  <c:v>0.6738886958184502</c:v>
                </c:pt>
                <c:pt idx="245">
                  <c:v>0.6738886958184502</c:v>
                </c:pt>
                <c:pt idx="246">
                  <c:v>0.6738886958184502</c:v>
                </c:pt>
                <c:pt idx="247">
                  <c:v>0.6738886958184502</c:v>
                </c:pt>
                <c:pt idx="248">
                  <c:v>0.6738886958184502</c:v>
                </c:pt>
                <c:pt idx="249">
                  <c:v>0.6738886958184502</c:v>
                </c:pt>
                <c:pt idx="250">
                  <c:v>0.6738886958184502</c:v>
                </c:pt>
                <c:pt idx="251">
                  <c:v>0.6738886958184502</c:v>
                </c:pt>
                <c:pt idx="252">
                  <c:v>0.6738886958184502</c:v>
                </c:pt>
                <c:pt idx="253">
                  <c:v>0.6738886958184502</c:v>
                </c:pt>
                <c:pt idx="254">
                  <c:v>0.6738886958184502</c:v>
                </c:pt>
                <c:pt idx="255">
                  <c:v>0.6738886958184502</c:v>
                </c:pt>
                <c:pt idx="256">
                  <c:v>0.6738886958184502</c:v>
                </c:pt>
                <c:pt idx="257">
                  <c:v>0.6738886958184502</c:v>
                </c:pt>
                <c:pt idx="258">
                  <c:v>0.6738886958184502</c:v>
                </c:pt>
                <c:pt idx="259">
                  <c:v>0.6738886958184502</c:v>
                </c:pt>
                <c:pt idx="260">
                  <c:v>0.6738886958184502</c:v>
                </c:pt>
                <c:pt idx="261">
                  <c:v>0.6738886958184502</c:v>
                </c:pt>
                <c:pt idx="262">
                  <c:v>0.6738886958184502</c:v>
                </c:pt>
                <c:pt idx="263">
                  <c:v>0.6738886958184502</c:v>
                </c:pt>
                <c:pt idx="264">
                  <c:v>0.6738886958184502</c:v>
                </c:pt>
                <c:pt idx="265">
                  <c:v>0.6738886958184502</c:v>
                </c:pt>
                <c:pt idx="266">
                  <c:v>0.6738886958184502</c:v>
                </c:pt>
                <c:pt idx="267">
                  <c:v>0.6738886958184502</c:v>
                </c:pt>
                <c:pt idx="268">
                  <c:v>0.6738886958184502</c:v>
                </c:pt>
                <c:pt idx="269">
                  <c:v>0.6738886958184502</c:v>
                </c:pt>
                <c:pt idx="270">
                  <c:v>0.6738886958184502</c:v>
                </c:pt>
                <c:pt idx="271">
                  <c:v>0.6738886958184502</c:v>
                </c:pt>
                <c:pt idx="272">
                  <c:v>0.6738886958184502</c:v>
                </c:pt>
                <c:pt idx="273">
                  <c:v>0.6738886958184502</c:v>
                </c:pt>
                <c:pt idx="274">
                  <c:v>0.6738886958184502</c:v>
                </c:pt>
                <c:pt idx="275">
                  <c:v>0.6738886958184502</c:v>
                </c:pt>
                <c:pt idx="276">
                  <c:v>0.6738886958184502</c:v>
                </c:pt>
                <c:pt idx="277">
                  <c:v>0.6738886958184502</c:v>
                </c:pt>
                <c:pt idx="278">
                  <c:v>0.6738886958184502</c:v>
                </c:pt>
                <c:pt idx="279">
                  <c:v>0.6738886958184502</c:v>
                </c:pt>
                <c:pt idx="280">
                  <c:v>0.6738886958184502</c:v>
                </c:pt>
                <c:pt idx="281">
                  <c:v>0.6738886958184502</c:v>
                </c:pt>
                <c:pt idx="282">
                  <c:v>0.6738886958184502</c:v>
                </c:pt>
                <c:pt idx="283">
                  <c:v>0.6738886958184502</c:v>
                </c:pt>
                <c:pt idx="284">
                  <c:v>0.6738886958184502</c:v>
                </c:pt>
                <c:pt idx="285">
                  <c:v>0.6738886958184502</c:v>
                </c:pt>
                <c:pt idx="286">
                  <c:v>0.6738886958184502</c:v>
                </c:pt>
                <c:pt idx="287">
                  <c:v>0.6738886958184502</c:v>
                </c:pt>
                <c:pt idx="288">
                  <c:v>0.6738886958184502</c:v>
                </c:pt>
                <c:pt idx="289">
                  <c:v>0.6738886958184502</c:v>
                </c:pt>
                <c:pt idx="290">
                  <c:v>0.6738886958184502</c:v>
                </c:pt>
                <c:pt idx="291">
                  <c:v>0.6738886958184502</c:v>
                </c:pt>
                <c:pt idx="292">
                  <c:v>0.6738886958184502</c:v>
                </c:pt>
                <c:pt idx="293">
                  <c:v>0.6738886958184502</c:v>
                </c:pt>
                <c:pt idx="294">
                  <c:v>0.6738886958184502</c:v>
                </c:pt>
                <c:pt idx="295">
                  <c:v>0.6738886958184502</c:v>
                </c:pt>
                <c:pt idx="296">
                  <c:v>0.6738886958184502</c:v>
                </c:pt>
                <c:pt idx="297">
                  <c:v>0.6738886958184502</c:v>
                </c:pt>
                <c:pt idx="298">
                  <c:v>0.6738886958184502</c:v>
                </c:pt>
                <c:pt idx="299">
                  <c:v>0.6738886958184502</c:v>
                </c:pt>
                <c:pt idx="300">
                  <c:v>0.6738886958184502</c:v>
                </c:pt>
                <c:pt idx="301">
                  <c:v>0.6738886958184502</c:v>
                </c:pt>
                <c:pt idx="302">
                  <c:v>0.6738886958184502</c:v>
                </c:pt>
                <c:pt idx="303">
                  <c:v>0.6738886958184502</c:v>
                </c:pt>
                <c:pt idx="304">
                  <c:v>0.6738886958184502</c:v>
                </c:pt>
                <c:pt idx="305">
                  <c:v>0.6738886958184502</c:v>
                </c:pt>
                <c:pt idx="306">
                  <c:v>0.6738886958184502</c:v>
                </c:pt>
                <c:pt idx="307">
                  <c:v>0.6738886958184502</c:v>
                </c:pt>
                <c:pt idx="308">
                  <c:v>0.6738886958184502</c:v>
                </c:pt>
                <c:pt idx="309">
                  <c:v>0.6738886958184502</c:v>
                </c:pt>
                <c:pt idx="310">
                  <c:v>0.6738886958184502</c:v>
                </c:pt>
                <c:pt idx="311">
                  <c:v>0.6738886958184502</c:v>
                </c:pt>
                <c:pt idx="312">
                  <c:v>0.6738886958184502</c:v>
                </c:pt>
                <c:pt idx="313">
                  <c:v>0.6738886958184502</c:v>
                </c:pt>
                <c:pt idx="314">
                  <c:v>0.6738886958184502</c:v>
                </c:pt>
                <c:pt idx="315">
                  <c:v>0.6738886958184502</c:v>
                </c:pt>
                <c:pt idx="316">
                  <c:v>0.6738886958184502</c:v>
                </c:pt>
                <c:pt idx="317">
                  <c:v>0.6738886958184502</c:v>
                </c:pt>
                <c:pt idx="318">
                  <c:v>0.6738886958184502</c:v>
                </c:pt>
                <c:pt idx="319">
                  <c:v>0.6738886958184502</c:v>
                </c:pt>
                <c:pt idx="320">
                  <c:v>0.6738886958184502</c:v>
                </c:pt>
                <c:pt idx="321">
                  <c:v>0.6738886958184502</c:v>
                </c:pt>
                <c:pt idx="322">
                  <c:v>0.6738886958184502</c:v>
                </c:pt>
                <c:pt idx="323">
                  <c:v>0.6738886958184502</c:v>
                </c:pt>
                <c:pt idx="324">
                  <c:v>0.6738886958184502</c:v>
                </c:pt>
                <c:pt idx="325">
                  <c:v>0.6738886958184502</c:v>
                </c:pt>
                <c:pt idx="326">
                  <c:v>0.6738886958184502</c:v>
                </c:pt>
                <c:pt idx="327">
                  <c:v>0.6738886958184502</c:v>
                </c:pt>
                <c:pt idx="328">
                  <c:v>0.6738886958184502</c:v>
                </c:pt>
                <c:pt idx="329">
                  <c:v>0.6738886958184502</c:v>
                </c:pt>
                <c:pt idx="330">
                  <c:v>0.6738886958184502</c:v>
                </c:pt>
                <c:pt idx="331">
                  <c:v>0.6738886958184502</c:v>
                </c:pt>
                <c:pt idx="332">
                  <c:v>0.6738886958184502</c:v>
                </c:pt>
                <c:pt idx="333">
                  <c:v>0.6738886958184502</c:v>
                </c:pt>
                <c:pt idx="334">
                  <c:v>0.6738886958184502</c:v>
                </c:pt>
                <c:pt idx="335">
                  <c:v>0.6738886958184502</c:v>
                </c:pt>
                <c:pt idx="336">
                  <c:v>0.6738886958184502</c:v>
                </c:pt>
                <c:pt idx="337">
                  <c:v>0.6738886958184502</c:v>
                </c:pt>
                <c:pt idx="338">
                  <c:v>0.6738886958184502</c:v>
                </c:pt>
                <c:pt idx="339">
                  <c:v>0.6738886958184502</c:v>
                </c:pt>
                <c:pt idx="340">
                  <c:v>0.6738886958184502</c:v>
                </c:pt>
                <c:pt idx="341">
                  <c:v>0.6738886958184502</c:v>
                </c:pt>
                <c:pt idx="342">
                  <c:v>0.6738886958184502</c:v>
                </c:pt>
                <c:pt idx="343">
                  <c:v>0.6738886958184502</c:v>
                </c:pt>
                <c:pt idx="344">
                  <c:v>0.6738886958184502</c:v>
                </c:pt>
                <c:pt idx="345">
                  <c:v>0.6738886958184502</c:v>
                </c:pt>
                <c:pt idx="346">
                  <c:v>0.6738886958184502</c:v>
                </c:pt>
                <c:pt idx="347">
                  <c:v>0.6738886958184502</c:v>
                </c:pt>
                <c:pt idx="348">
                  <c:v>0.6738886958184502</c:v>
                </c:pt>
                <c:pt idx="349">
                  <c:v>0.6738886958184502</c:v>
                </c:pt>
                <c:pt idx="350">
                  <c:v>0.6738886958184502</c:v>
                </c:pt>
                <c:pt idx="351">
                  <c:v>0.6738886958184502</c:v>
                </c:pt>
                <c:pt idx="352">
                  <c:v>0.6738886958184502</c:v>
                </c:pt>
                <c:pt idx="353">
                  <c:v>0.6738886958184502</c:v>
                </c:pt>
                <c:pt idx="354">
                  <c:v>0.6738886958184502</c:v>
                </c:pt>
                <c:pt idx="355">
                  <c:v>0.6738886958184502</c:v>
                </c:pt>
                <c:pt idx="356">
                  <c:v>0.6738886958184502</c:v>
                </c:pt>
                <c:pt idx="357">
                  <c:v>0.6738886958184502</c:v>
                </c:pt>
                <c:pt idx="358">
                  <c:v>0.6738886958184502</c:v>
                </c:pt>
                <c:pt idx="359">
                  <c:v>0.6738886958184502</c:v>
                </c:pt>
                <c:pt idx="360">
                  <c:v>0.6738886958184502</c:v>
                </c:pt>
                <c:pt idx="361">
                  <c:v>0.6738886958184502</c:v>
                </c:pt>
                <c:pt idx="362">
                  <c:v>0.6738886958184502</c:v>
                </c:pt>
                <c:pt idx="363">
                  <c:v>0.6738886958184502</c:v>
                </c:pt>
                <c:pt idx="364">
                  <c:v>0.6738886958184502</c:v>
                </c:pt>
                <c:pt idx="365">
                  <c:v>0.6738886958184502</c:v>
                </c:pt>
              </c:numCache>
            </c:numRef>
          </c:yVal>
          <c:smooth val="0"/>
        </c:ser>
        <c:ser>
          <c:idx val="6"/>
          <c:order val="3"/>
          <c:tx>
            <c:v>Dots_IntVal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's1'!$M$2:$M$205</c:f>
              <c:numCach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</c:ser>
        <c:ser>
          <c:idx val="8"/>
          <c:order val="4"/>
          <c:tx>
            <c:v>vertical line-segments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noFill/>
              </a:ln>
            </c:spPr>
          </c:marker>
          <c:xVal>
            <c:numRef>
              <c:f>'s3'!$K$8:$K$12</c:f>
              <c:numCache>
                <c:ptCount val="5"/>
                <c:pt idx="0">
                  <c:v>4.5</c:v>
                </c:pt>
                <c:pt idx="1">
                  <c:v>4.5</c:v>
                </c:pt>
                <c:pt idx="3">
                  <c:v>10.5</c:v>
                </c:pt>
                <c:pt idx="4">
                  <c:v>10.5</c:v>
                </c:pt>
              </c:numCache>
            </c:numRef>
          </c:xVal>
          <c:yVal>
            <c:numRef>
              <c:f>'s3'!$L$8:$L$12</c:f>
              <c:numCache>
                <c:ptCount val="5"/>
                <c:pt idx="0">
                  <c:v>0.6</c:v>
                </c:pt>
                <c:pt idx="1">
                  <c:v>0.6738886958184502</c:v>
                </c:pt>
                <c:pt idx="3">
                  <c:v>0.6</c:v>
                </c:pt>
                <c:pt idx="4">
                  <c:v>0.6738886958184502</c:v>
                </c:pt>
              </c:numCache>
            </c:numRef>
          </c:yVal>
          <c:smooth val="0"/>
        </c:ser>
        <c:ser>
          <c:idx val="1"/>
          <c:order val="5"/>
          <c:tx>
            <c:v>Correction with halves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's3'!$K$17:$K$19</c:f>
              <c:numCache>
                <c:ptCount val="3"/>
                <c:pt idx="0">
                  <c:v>4.5</c:v>
                </c:pt>
                <c:pt idx="2">
                  <c:v>10.5</c:v>
                </c:pt>
              </c:numCache>
            </c:numRef>
          </c:xVal>
          <c:yVal>
            <c:numRef>
              <c:f>'s3'!$L$17:$L$19</c:f>
              <c:numCache>
                <c:ptCount val="3"/>
                <c:pt idx="0">
                  <c:v>0.6</c:v>
                </c:pt>
                <c:pt idx="2">
                  <c:v>0.6</c:v>
                </c:pt>
              </c:numCache>
            </c:numRef>
          </c:yVal>
          <c:smooth val="0"/>
        </c:ser>
        <c:axId val="32269416"/>
        <c:axId val="21989289"/>
      </c:scatterChart>
      <c:valAx>
        <c:axId val="32269416"/>
        <c:scaling>
          <c:orientation val="minMax"/>
          <c:max val="1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crossBetween val="midCat"/>
        <c:dispUnits/>
        <c:majorUnit val="1"/>
        <c:minorUnit val="1"/>
      </c:valAx>
      <c:valAx>
        <c:axId val="21989289"/>
        <c:scaling>
          <c:orientation val="minMax"/>
          <c:max val="1"/>
          <c:min val="0.5"/>
        </c:scaling>
        <c:axPos val="l"/>
        <c:delete val="1"/>
        <c:majorTickMark val="out"/>
        <c:minorTickMark val="none"/>
        <c:tickLblPos val="nextTo"/>
        <c:crossAx val="322694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17</xdr:col>
      <xdr:colOff>476250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495300" y="847725"/>
        <a:ext cx="8401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17</xdr:col>
      <xdr:colOff>476250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95300" y="847725"/>
        <a:ext cx="8401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17</xdr:col>
      <xdr:colOff>485775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95300" y="847725"/>
        <a:ext cx="8410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17</xdr:col>
      <xdr:colOff>485775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95300" y="847725"/>
        <a:ext cx="8410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17</xdr:col>
      <xdr:colOff>485775</xdr:colOff>
      <xdr:row>21</xdr:row>
      <xdr:rowOff>9525</xdr:rowOff>
    </xdr:to>
    <xdr:graphicFrame>
      <xdr:nvGraphicFramePr>
        <xdr:cNvPr id="1" name="Chart 3"/>
        <xdr:cNvGraphicFramePr/>
      </xdr:nvGraphicFramePr>
      <xdr:xfrm>
        <a:off x="495300" y="1057275"/>
        <a:ext cx="8410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17</xdr:col>
      <xdr:colOff>485775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95300" y="1057275"/>
        <a:ext cx="8410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7"/>
  <sheetViews>
    <sheetView zoomScale="70" zoomScaleNormal="70" zoomScalePageLayoutView="0" workbookViewId="0" topLeftCell="A1">
      <selection activeCell="A1" sqref="A1"/>
    </sheetView>
  </sheetViews>
  <sheetFormatPr defaultColWidth="9.140625" defaultRowHeight="29.25" customHeight="1"/>
  <cols>
    <col min="1" max="1" width="9.140625" style="47" customWidth="1"/>
    <col min="2" max="2" width="72.28125" style="47" customWidth="1"/>
    <col min="3" max="16384" width="9.140625" style="47" customWidth="1"/>
  </cols>
  <sheetData>
    <row r="1" s="49" customFormat="1" ht="29.25" customHeight="1">
      <c r="B1" s="69" t="s">
        <v>25</v>
      </c>
    </row>
    <row r="2" s="50" customFormat="1" ht="29.25" customHeight="1">
      <c r="B2" s="70" t="s">
        <v>26</v>
      </c>
    </row>
    <row r="3" s="50" customFormat="1" ht="29.25" customHeight="1" thickBot="1">
      <c r="B3" s="68" t="s">
        <v>27</v>
      </c>
    </row>
    <row r="6" ht="29.25" customHeight="1">
      <c r="B6" s="67" t="s">
        <v>23</v>
      </c>
    </row>
    <row r="7" ht="29.25" customHeight="1">
      <c r="B7" s="67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6" max="6" width="5.57421875" style="0" bestFit="1" customWidth="1"/>
    <col min="7" max="7" width="6.57421875" style="0" bestFit="1" customWidth="1"/>
    <col min="8" max="8" width="13.140625" style="0" bestFit="1" customWidth="1"/>
    <col min="9" max="9" width="7.7109375" style="7" customWidth="1"/>
    <col min="10" max="10" width="4.00390625" style="0" bestFit="1" customWidth="1"/>
    <col min="11" max="12" width="7.7109375" style="0" customWidth="1"/>
    <col min="13" max="13" width="4.00390625" style="0" bestFit="1" customWidth="1"/>
    <col min="14" max="14" width="10.7109375" style="0" customWidth="1"/>
    <col min="15" max="15" width="7.7109375" style="0" customWidth="1"/>
  </cols>
  <sheetData>
    <row r="1" spans="1:13" ht="13.5" thickBot="1">
      <c r="A1" s="14" t="s">
        <v>2</v>
      </c>
      <c r="F1" s="14" t="s">
        <v>13</v>
      </c>
      <c r="G1" s="7"/>
      <c r="J1" s="14" t="s">
        <v>14</v>
      </c>
      <c r="M1" s="14" t="s">
        <v>14</v>
      </c>
    </row>
    <row r="2" spans="1:20" ht="13.5" thickBot="1">
      <c r="A2" s="2">
        <v>0</v>
      </c>
      <c r="B2" s="61">
        <f>A2-0.5</f>
        <v>-0.5</v>
      </c>
      <c r="C2" s="25">
        <f>'s4'!$B$5</f>
        <v>0.6</v>
      </c>
      <c r="F2" s="1">
        <f>A2-0.5</f>
        <v>-0.5</v>
      </c>
      <c r="G2" s="25">
        <f>'s4'!$B$5</f>
        <v>0.6</v>
      </c>
      <c r="J2" s="1">
        <v>0</v>
      </c>
      <c r="K2" s="2">
        <f>IF(k_2&lt;=n,axis_2,100)</f>
        <v>0.6</v>
      </c>
      <c r="M2" s="1">
        <v>0</v>
      </c>
      <c r="N2" s="2">
        <f>IF(AND(AND(A&lt;=k_2,k_2&lt;=B),k_2&lt;=n),axis_2,100)</f>
        <v>100</v>
      </c>
      <c r="P2" s="20">
        <f>'s4'!B5</f>
        <v>0.6</v>
      </c>
      <c r="S2" s="60" t="s">
        <v>9</v>
      </c>
      <c r="T2" s="60" t="s">
        <v>10</v>
      </c>
    </row>
    <row r="3" spans="1:20" ht="12.75">
      <c r="A3" s="4">
        <f>A2</f>
        <v>0</v>
      </c>
      <c r="B3" s="62">
        <f>B2</f>
        <v>-0.5</v>
      </c>
      <c r="C3">
        <f>axis_2+IF(k_2&lt;=n,BINOMDIST(k_2,n,p,FALSE),0)</f>
        <v>0.6001341068619663</v>
      </c>
      <c r="F3" s="3">
        <f>F2</f>
        <v>-0.5</v>
      </c>
      <c r="G3" s="26">
        <f>axis_2+IF(AND(AND(A&lt;=k_2,k_2&lt;=B),k_2&lt;=n),BINOMDIST(k_2,n,p,FALSE),0)</f>
        <v>0.6</v>
      </c>
      <c r="J3" s="3"/>
      <c r="K3" s="4"/>
      <c r="M3" s="3"/>
      <c r="N3" s="4"/>
      <c r="S3" s="60">
        <f>A</f>
        <v>5</v>
      </c>
      <c r="T3" s="60">
        <f>B</f>
        <v>10</v>
      </c>
    </row>
    <row r="4" spans="1:16" ht="12.75">
      <c r="A4" s="4">
        <f>A2</f>
        <v>0</v>
      </c>
      <c r="B4" s="62">
        <f>B3+1</f>
        <v>0.5</v>
      </c>
      <c r="C4" s="26">
        <f>C3</f>
        <v>0.6001341068619663</v>
      </c>
      <c r="F4" s="3">
        <f>F3+1</f>
        <v>0.5</v>
      </c>
      <c r="G4" s="26">
        <f>G3</f>
        <v>0.6</v>
      </c>
      <c r="J4" s="3"/>
      <c r="K4" s="4"/>
      <c r="M4" s="3"/>
      <c r="N4" s="4"/>
      <c r="P4" s="8" t="s">
        <v>4</v>
      </c>
    </row>
    <row r="5" spans="1:16" ht="12.75">
      <c r="A5" s="6">
        <f>A2</f>
        <v>0</v>
      </c>
      <c r="B5" s="63">
        <f>B4</f>
        <v>0.5</v>
      </c>
      <c r="C5" s="27">
        <f>C2</f>
        <v>0.6</v>
      </c>
      <c r="F5" s="5">
        <f>F4</f>
        <v>0.5</v>
      </c>
      <c r="G5" s="27">
        <f>G2</f>
        <v>0.6</v>
      </c>
      <c r="J5" s="5"/>
      <c r="K5" s="6"/>
      <c r="M5" s="5"/>
      <c r="N5" s="6"/>
      <c r="P5" s="8">
        <f>1!D5</f>
        <v>25</v>
      </c>
    </row>
    <row r="6" spans="1:14" ht="12.75">
      <c r="A6" s="2">
        <f>A2+1</f>
        <v>1</v>
      </c>
      <c r="B6" s="61">
        <f>A6-0.5</f>
        <v>0.5</v>
      </c>
      <c r="C6" s="25">
        <f>'s4'!$B$5</f>
        <v>0.6</v>
      </c>
      <c r="F6" s="1">
        <f>A6-0.5</f>
        <v>0.5</v>
      </c>
      <c r="G6" s="25">
        <f>'s4'!$B$5</f>
        <v>0.6</v>
      </c>
      <c r="J6" s="1">
        <f>J2+1</f>
        <v>1</v>
      </c>
      <c r="K6" s="2">
        <f>IF(k_2&lt;=n,axis_2,100)</f>
        <v>0.6</v>
      </c>
      <c r="M6" s="1">
        <f>M2+1</f>
        <v>1</v>
      </c>
      <c r="N6" s="2">
        <f>IF(AND(AND(A&lt;=k_2,k_2&lt;=B),k_2&lt;=n),axis_2,100)</f>
        <v>100</v>
      </c>
    </row>
    <row r="7" spans="1:14" ht="12.75">
      <c r="A7" s="4">
        <f>A6</f>
        <v>1</v>
      </c>
      <c r="B7" s="62">
        <f>B6</f>
        <v>0.5</v>
      </c>
      <c r="C7">
        <f>axis_2+BINOMDIST(k_2,n,p,FALSE)</f>
        <v>0.6014368592353543</v>
      </c>
      <c r="F7" s="3">
        <f>F6</f>
        <v>0.5</v>
      </c>
      <c r="G7" s="26">
        <f>axis_2+IF(AND(AND(A&lt;=k_2,k_2&lt;=B),k_2&lt;=n),BINOMDIST(k_2,n,p,FALSE),0)</f>
        <v>0.6</v>
      </c>
      <c r="J7" s="3"/>
      <c r="K7" s="4"/>
      <c r="M7" s="3"/>
      <c r="N7" s="4"/>
    </row>
    <row r="8" spans="1:14" ht="12.75">
      <c r="A8" s="4">
        <f>A6</f>
        <v>1</v>
      </c>
      <c r="B8" s="62">
        <f>B7+1</f>
        <v>1.5</v>
      </c>
      <c r="C8" s="26">
        <f>C7</f>
        <v>0.6014368592353543</v>
      </c>
      <c r="F8" s="3">
        <f>F7+1</f>
        <v>1.5</v>
      </c>
      <c r="G8" s="26">
        <f>G7</f>
        <v>0.6</v>
      </c>
      <c r="J8" s="3"/>
      <c r="K8" s="4"/>
      <c r="M8" s="3"/>
      <c r="N8" s="4"/>
    </row>
    <row r="9" spans="1:14" ht="12.75">
      <c r="A9" s="6">
        <f>A6</f>
        <v>1</v>
      </c>
      <c r="B9" s="63">
        <f>B8</f>
        <v>1.5</v>
      </c>
      <c r="C9" s="27">
        <f>C6</f>
        <v>0.6</v>
      </c>
      <c r="F9" s="5">
        <f>F8</f>
        <v>1.5</v>
      </c>
      <c r="G9" s="27">
        <f>G6</f>
        <v>0.6</v>
      </c>
      <c r="J9" s="5"/>
      <c r="K9" s="6"/>
      <c r="M9" s="5"/>
      <c r="N9" s="6"/>
    </row>
    <row r="10" spans="1:14" ht="12.75">
      <c r="A10" s="2">
        <f>A6+1</f>
        <v>2</v>
      </c>
      <c r="B10" s="61">
        <f>A10-0.5</f>
        <v>1.5</v>
      </c>
      <c r="C10" s="25">
        <f>'s4'!$B$5</f>
        <v>0.6</v>
      </c>
      <c r="F10" s="1">
        <f>A10-0.5</f>
        <v>1.5</v>
      </c>
      <c r="G10" s="25">
        <f>'s4'!$B$5</f>
        <v>0.6</v>
      </c>
      <c r="J10" s="1">
        <f>J6+1</f>
        <v>2</v>
      </c>
      <c r="K10" s="2">
        <f>IF(k_2&lt;=n,axis_2,100)</f>
        <v>0.6</v>
      </c>
      <c r="M10" s="1">
        <f>M6+1</f>
        <v>2</v>
      </c>
      <c r="N10" s="2">
        <f>IF(AND(AND(A&lt;=k_2,k_2&lt;=B),k_2&lt;=n),axis_2,100)</f>
        <v>100</v>
      </c>
    </row>
    <row r="11" spans="1:14" ht="12.75">
      <c r="A11" s="4">
        <f>A10</f>
        <v>2</v>
      </c>
      <c r="B11" s="62">
        <f>B10</f>
        <v>1.5</v>
      </c>
      <c r="C11">
        <f>axis_2+IF(k_2&lt;=n,BINOMDIST(k_2,n,p,FALSE),0)</f>
        <v>0.6073895617818218</v>
      </c>
      <c r="F11" s="3">
        <f>F10</f>
        <v>1.5</v>
      </c>
      <c r="G11" s="26">
        <f>axis_2+IF(AND(AND(A&lt;=k_2,k_2&lt;=B),k_2&lt;=n),BINOMDIST(k_2,n,p,FALSE),0)</f>
        <v>0.6</v>
      </c>
      <c r="J11" s="3"/>
      <c r="K11" s="4"/>
      <c r="M11" s="3"/>
      <c r="N11" s="4"/>
    </row>
    <row r="12" spans="1:14" ht="12.75">
      <c r="A12" s="4">
        <f>A10</f>
        <v>2</v>
      </c>
      <c r="B12" s="62">
        <f>B11+1</f>
        <v>2.5</v>
      </c>
      <c r="C12" s="26">
        <f>C11</f>
        <v>0.6073895617818218</v>
      </c>
      <c r="F12" s="3">
        <f>F11+1</f>
        <v>2.5</v>
      </c>
      <c r="G12" s="26">
        <f>G11</f>
        <v>0.6</v>
      </c>
      <c r="J12" s="3"/>
      <c r="K12" s="4"/>
      <c r="M12" s="3"/>
      <c r="N12" s="4"/>
    </row>
    <row r="13" spans="1:14" ht="12.75">
      <c r="A13" s="6">
        <f>A10</f>
        <v>2</v>
      </c>
      <c r="B13" s="63">
        <f>B12</f>
        <v>2.5</v>
      </c>
      <c r="C13" s="27">
        <f>C10</f>
        <v>0.6</v>
      </c>
      <c r="F13" s="5">
        <f>F12</f>
        <v>2.5</v>
      </c>
      <c r="G13" s="27">
        <f>G10</f>
        <v>0.6</v>
      </c>
      <c r="J13" s="5"/>
      <c r="K13" s="6"/>
      <c r="M13" s="5"/>
      <c r="N13" s="6"/>
    </row>
    <row r="14" spans="1:14" ht="12.75">
      <c r="A14" s="2">
        <f>A10+1</f>
        <v>3</v>
      </c>
      <c r="B14" s="61">
        <f>A14-0.5</f>
        <v>2.5</v>
      </c>
      <c r="C14" s="25">
        <f>'s4'!$B$5</f>
        <v>0.6</v>
      </c>
      <c r="F14" s="1">
        <f>A14-0.5</f>
        <v>2.5</v>
      </c>
      <c r="G14" s="25">
        <f>'s4'!$B$5</f>
        <v>0.6</v>
      </c>
      <c r="J14" s="1">
        <f>J10+1</f>
        <v>3</v>
      </c>
      <c r="K14" s="2">
        <f>IF(k_2&lt;=n,axis_2,100)</f>
        <v>0.6</v>
      </c>
      <c r="M14" s="1">
        <f>M10+1</f>
        <v>3</v>
      </c>
      <c r="N14" s="2">
        <f>IF(AND(AND(A&lt;=k_2,k_2&lt;=B),k_2&lt;=n),axis_2,100)</f>
        <v>100</v>
      </c>
    </row>
    <row r="15" spans="1:14" ht="12.75">
      <c r="A15" s="4">
        <f>A14</f>
        <v>3</v>
      </c>
      <c r="B15" s="62">
        <f>B14</f>
        <v>2.5</v>
      </c>
      <c r="C15">
        <f>axis_2+IF(k_2&lt;=n,BINOMDIST(k_2,n,p,FALSE),0)</f>
        <v>0.6242799887117003</v>
      </c>
      <c r="F15" s="3">
        <f>F14</f>
        <v>2.5</v>
      </c>
      <c r="G15" s="26">
        <f>axis_2+IF(AND(AND(A&lt;=k_2,k_2&lt;=B),k_2&lt;=n),BINOMDIST(k_2,n,p,FALSE),0)</f>
        <v>0.6</v>
      </c>
      <c r="J15" s="3"/>
      <c r="K15" s="4"/>
      <c r="M15" s="3"/>
      <c r="N15" s="4"/>
    </row>
    <row r="16" spans="1:14" ht="12.75">
      <c r="A16" s="4">
        <f>A14</f>
        <v>3</v>
      </c>
      <c r="B16" s="62">
        <f>B15+1</f>
        <v>3.5</v>
      </c>
      <c r="C16" s="26">
        <f>C15</f>
        <v>0.6242799887117003</v>
      </c>
      <c r="F16" s="3">
        <f>F15+1</f>
        <v>3.5</v>
      </c>
      <c r="G16" s="26">
        <f>G15</f>
        <v>0.6</v>
      </c>
      <c r="J16" s="3"/>
      <c r="K16" s="4"/>
      <c r="M16" s="3"/>
      <c r="N16" s="4"/>
    </row>
    <row r="17" spans="1:14" ht="12.75">
      <c r="A17" s="6">
        <f>A14</f>
        <v>3</v>
      </c>
      <c r="B17" s="63">
        <f>B16</f>
        <v>3.5</v>
      </c>
      <c r="C17" s="27">
        <f>C14</f>
        <v>0.6</v>
      </c>
      <c r="F17" s="5">
        <f>F16</f>
        <v>3.5</v>
      </c>
      <c r="G17" s="27">
        <f>G14</f>
        <v>0.6</v>
      </c>
      <c r="J17" s="5"/>
      <c r="K17" s="6"/>
      <c r="M17" s="5"/>
      <c r="N17" s="6"/>
    </row>
    <row r="18" spans="1:14" ht="12.75">
      <c r="A18" s="2">
        <f>A14+1</f>
        <v>4</v>
      </c>
      <c r="B18" s="61">
        <f>A18-0.5</f>
        <v>3.5</v>
      </c>
      <c r="C18" s="25">
        <f>'s4'!$B$5</f>
        <v>0.6</v>
      </c>
      <c r="F18" s="1">
        <f>A18-0.5</f>
        <v>3.5</v>
      </c>
      <c r="G18" s="25">
        <f>'s4'!$B$5</f>
        <v>0.6</v>
      </c>
      <c r="J18" s="1">
        <f>J14+1</f>
        <v>4</v>
      </c>
      <c r="K18" s="2">
        <f>IF(k_2&lt;=n,axis_2,100)</f>
        <v>0.6</v>
      </c>
      <c r="M18" s="1">
        <f>M14+1</f>
        <v>4</v>
      </c>
      <c r="N18" s="2">
        <f>IF(AND(AND(A&lt;=k_2,k_2&lt;=B),k_2&lt;=n),axis_2,100)</f>
        <v>100</v>
      </c>
    </row>
    <row r="19" spans="1:14" ht="12.75">
      <c r="A19" s="4">
        <f>A18</f>
        <v>4</v>
      </c>
      <c r="B19" s="62">
        <f>B18</f>
        <v>3.5</v>
      </c>
      <c r="C19">
        <f>axis_2+IF(k_2&lt;=n,BINOMDIST(k_2,n,p,FALSE),0)</f>
        <v>0.6572314019632937</v>
      </c>
      <c r="F19" s="3">
        <f>F18</f>
        <v>3.5</v>
      </c>
      <c r="G19" s="26">
        <f>axis_2+IF(AND(AND(A&lt;=k_2,k_2&lt;=B),k_2&lt;=n),BINOMDIST(k_2,n,p,FALSE),0)</f>
        <v>0.6</v>
      </c>
      <c r="J19" s="3"/>
      <c r="K19" s="4"/>
      <c r="M19" s="3"/>
      <c r="N19" s="4"/>
    </row>
    <row r="20" spans="1:14" ht="12.75">
      <c r="A20" s="4">
        <f>A18</f>
        <v>4</v>
      </c>
      <c r="B20" s="62">
        <f>B19+1</f>
        <v>4.5</v>
      </c>
      <c r="C20" s="26">
        <f>C19</f>
        <v>0.6572314019632937</v>
      </c>
      <c r="F20" s="3">
        <f>F19+1</f>
        <v>4.5</v>
      </c>
      <c r="G20" s="26">
        <f>G19</f>
        <v>0.6</v>
      </c>
      <c r="J20" s="3"/>
      <c r="K20" s="4"/>
      <c r="M20" s="3"/>
      <c r="N20" s="4"/>
    </row>
    <row r="21" spans="1:14" ht="12.75">
      <c r="A21" s="6">
        <f>A18</f>
        <v>4</v>
      </c>
      <c r="B21" s="63">
        <f>B20</f>
        <v>4.5</v>
      </c>
      <c r="C21" s="27">
        <f>C18</f>
        <v>0.6</v>
      </c>
      <c r="F21" s="5">
        <f>F20</f>
        <v>4.5</v>
      </c>
      <c r="G21" s="27">
        <f>G18</f>
        <v>0.6</v>
      </c>
      <c r="J21" s="5"/>
      <c r="K21" s="6"/>
      <c r="M21" s="5"/>
      <c r="N21" s="6"/>
    </row>
    <row r="22" spans="1:14" ht="12.75">
      <c r="A22" s="2">
        <f>A18+1</f>
        <v>5</v>
      </c>
      <c r="B22" s="61">
        <f>A22-0.5</f>
        <v>4.5</v>
      </c>
      <c r="C22" s="25">
        <f>'s4'!$B$5</f>
        <v>0.6</v>
      </c>
      <c r="F22" s="1">
        <f>A22-0.5</f>
        <v>4.5</v>
      </c>
      <c r="G22" s="25">
        <f>'s4'!$B$5</f>
        <v>0.6</v>
      </c>
      <c r="J22" s="1">
        <f>J18+1</f>
        <v>5</v>
      </c>
      <c r="K22" s="2">
        <f>IF(k_2&lt;=n,axis_2,100)</f>
        <v>0.6</v>
      </c>
      <c r="M22" s="1">
        <f>M18+1</f>
        <v>5</v>
      </c>
      <c r="N22" s="2">
        <f>IF(AND(AND(A&lt;=k_2,k_2&lt;=B),k_2&lt;=n),axis_2,100)</f>
        <v>0.6</v>
      </c>
    </row>
    <row r="23" spans="1:14" ht="12.75">
      <c r="A23" s="4">
        <f>A22</f>
        <v>5</v>
      </c>
      <c r="B23" s="62">
        <f>B22</f>
        <v>4.5</v>
      </c>
      <c r="C23">
        <f>axis_2+IF(k_2&lt;=n,BINOMDIST(k_2,n,p,FALSE),0)</f>
        <v>0.7030165235339286</v>
      </c>
      <c r="F23" s="3">
        <f>F22</f>
        <v>4.5</v>
      </c>
      <c r="G23" s="26">
        <f>axis_2+IF(AND(AND(A&lt;=k_2,k_2&lt;=B),k_2&lt;=n),BINOMDIST(k_2,n,p,FALSE),0)</f>
        <v>0.7030165235339286</v>
      </c>
      <c r="J23" s="3"/>
      <c r="K23" s="4"/>
      <c r="M23" s="3"/>
      <c r="N23" s="4"/>
    </row>
    <row r="24" spans="1:14" ht="12.75">
      <c r="A24" s="4">
        <f>A22</f>
        <v>5</v>
      </c>
      <c r="B24" s="62">
        <f>B23+1</f>
        <v>5.5</v>
      </c>
      <c r="C24" s="26">
        <f>C23</f>
        <v>0.7030165235339286</v>
      </c>
      <c r="F24" s="3">
        <f>F23+1</f>
        <v>5.5</v>
      </c>
      <c r="G24" s="26">
        <f>G23</f>
        <v>0.7030165235339286</v>
      </c>
      <c r="J24" s="3"/>
      <c r="K24" s="4"/>
      <c r="M24" s="3"/>
      <c r="N24" s="4"/>
    </row>
    <row r="25" spans="1:14" ht="12.75">
      <c r="A25" s="6">
        <f>A22</f>
        <v>5</v>
      </c>
      <c r="B25" s="63">
        <f>B24</f>
        <v>5.5</v>
      </c>
      <c r="C25" s="27">
        <f>C22</f>
        <v>0.6</v>
      </c>
      <c r="F25" s="5">
        <f>F24</f>
        <v>5.5</v>
      </c>
      <c r="G25" s="27">
        <f>G22</f>
        <v>0.6</v>
      </c>
      <c r="J25" s="5"/>
      <c r="K25" s="6"/>
      <c r="M25" s="5"/>
      <c r="N25" s="6"/>
    </row>
    <row r="26" spans="1:14" ht="12.75">
      <c r="A26" s="2">
        <f>A22+1</f>
        <v>6</v>
      </c>
      <c r="B26" s="61">
        <f>A26-0.5</f>
        <v>5.5</v>
      </c>
      <c r="C26" s="25">
        <f>'s4'!$B$5</f>
        <v>0.6</v>
      </c>
      <c r="F26" s="1">
        <f>A26-0.5</f>
        <v>5.5</v>
      </c>
      <c r="G26" s="25">
        <f>'s4'!$B$5</f>
        <v>0.6</v>
      </c>
      <c r="J26" s="1">
        <f>J22+1</f>
        <v>6</v>
      </c>
      <c r="K26" s="2">
        <f>IF(k_2&lt;=n,axis_2,100)</f>
        <v>0.6</v>
      </c>
      <c r="M26" s="1">
        <f>M22+1</f>
        <v>6</v>
      </c>
      <c r="N26" s="2">
        <f>IF(AND(AND(A&lt;=k_2,k_2&lt;=B),k_2&lt;=n),axis_2,100)</f>
        <v>0.6</v>
      </c>
    </row>
    <row r="27" spans="1:14" ht="12.75">
      <c r="A27" s="4">
        <f>A26</f>
        <v>6</v>
      </c>
      <c r="B27" s="62">
        <f>B26</f>
        <v>5.5</v>
      </c>
      <c r="C27">
        <f>axis_2+IF(k_2&lt;=n,BINOMDIST(k_2,n,p,FALSE),0)</f>
        <v>0.7471664621913267</v>
      </c>
      <c r="F27" s="3">
        <f>F26</f>
        <v>5.5</v>
      </c>
      <c r="G27" s="26">
        <f>axis_2+IF(AND(AND(A&lt;=k_2,k_2&lt;=B),k_2&lt;=n),BINOMDIST(k_2,n,p,FALSE),0)</f>
        <v>0.7471664621913267</v>
      </c>
      <c r="J27" s="3"/>
      <c r="K27" s="4"/>
      <c r="M27" s="3"/>
      <c r="N27" s="4"/>
    </row>
    <row r="28" spans="1:14" ht="12.75">
      <c r="A28" s="4">
        <f>A26</f>
        <v>6</v>
      </c>
      <c r="B28" s="62">
        <f>B27+1</f>
        <v>6.5</v>
      </c>
      <c r="C28" s="26">
        <f>C27</f>
        <v>0.7471664621913267</v>
      </c>
      <c r="F28" s="3">
        <f>F27+1</f>
        <v>6.5</v>
      </c>
      <c r="G28" s="26">
        <f>G27</f>
        <v>0.7471664621913267</v>
      </c>
      <c r="J28" s="3"/>
      <c r="K28" s="4"/>
      <c r="M28" s="3"/>
      <c r="N28" s="4"/>
    </row>
    <row r="29" spans="1:14" ht="12.75">
      <c r="A29" s="6">
        <f>A26</f>
        <v>6</v>
      </c>
      <c r="B29" s="63">
        <f>B28</f>
        <v>6.5</v>
      </c>
      <c r="C29" s="27">
        <f>C26</f>
        <v>0.6</v>
      </c>
      <c r="F29" s="5">
        <f>F28</f>
        <v>6.5</v>
      </c>
      <c r="G29" s="27">
        <f>G26</f>
        <v>0.6</v>
      </c>
      <c r="J29" s="5"/>
      <c r="K29" s="6"/>
      <c r="M29" s="5"/>
      <c r="N29" s="6"/>
    </row>
    <row r="30" spans="1:14" ht="12.75">
      <c r="A30" s="2">
        <f>A26+1</f>
        <v>7</v>
      </c>
      <c r="B30" s="61">
        <f>A30-0.5</f>
        <v>6.5</v>
      </c>
      <c r="C30" s="25">
        <f>'s4'!$B$5</f>
        <v>0.6</v>
      </c>
      <c r="F30" s="1">
        <f>A30-0.5</f>
        <v>6.5</v>
      </c>
      <c r="G30" s="25">
        <f>'s4'!$B$5</f>
        <v>0.6</v>
      </c>
      <c r="J30" s="1">
        <f>J26+1</f>
        <v>7</v>
      </c>
      <c r="K30" s="2">
        <f>IF(k_2&lt;=n,axis_2,100)</f>
        <v>0.6</v>
      </c>
      <c r="M30" s="1">
        <f>M26+1</f>
        <v>7</v>
      </c>
      <c r="N30" s="2">
        <f>IF(AND(AND(A&lt;=k_2,k_2&lt;=B),k_2&lt;=n),axis_2,100)</f>
        <v>0.6</v>
      </c>
    </row>
    <row r="31" spans="1:14" ht="12.75">
      <c r="A31" s="4">
        <f>A30</f>
        <v>7</v>
      </c>
      <c r="B31" s="62">
        <f>B30</f>
        <v>6.5</v>
      </c>
      <c r="C31">
        <f>axis_2+IF(k_2&lt;=n,BINOMDIST(k_2,n,p,FALSE),0)</f>
        <v>0.7711936396919514</v>
      </c>
      <c r="F31" s="3">
        <f>F30</f>
        <v>6.5</v>
      </c>
      <c r="G31" s="26">
        <f>axis_2+IF(AND(AND(A&lt;=k_2,k_2&lt;=B),k_2&lt;=n),BINOMDIST(k_2,n,p,FALSE),0)</f>
        <v>0.7711936396919514</v>
      </c>
      <c r="J31" s="3"/>
      <c r="K31" s="4"/>
      <c r="M31" s="3"/>
      <c r="N31" s="4"/>
    </row>
    <row r="32" spans="1:14" ht="12.75">
      <c r="A32" s="4">
        <f>A30</f>
        <v>7</v>
      </c>
      <c r="B32" s="62">
        <f>B31+1</f>
        <v>7.5</v>
      </c>
      <c r="C32" s="26">
        <f>C31</f>
        <v>0.7711936396919514</v>
      </c>
      <c r="F32" s="3">
        <f>F31+1</f>
        <v>7.5</v>
      </c>
      <c r="G32" s="26">
        <f>G31</f>
        <v>0.7711936396919514</v>
      </c>
      <c r="J32" s="3"/>
      <c r="K32" s="4"/>
      <c r="M32" s="3"/>
      <c r="N32" s="4"/>
    </row>
    <row r="33" spans="1:14" ht="12.75">
      <c r="A33" s="6">
        <f>A30</f>
        <v>7</v>
      </c>
      <c r="B33" s="63">
        <f>B32</f>
        <v>7.5</v>
      </c>
      <c r="C33" s="27">
        <f>C30</f>
        <v>0.6</v>
      </c>
      <c r="F33" s="5">
        <f>F32</f>
        <v>7.5</v>
      </c>
      <c r="G33" s="27">
        <f>G30</f>
        <v>0.6</v>
      </c>
      <c r="J33" s="5"/>
      <c r="K33" s="6"/>
      <c r="M33" s="5"/>
      <c r="N33" s="6"/>
    </row>
    <row r="34" spans="1:14" ht="12.75">
      <c r="A34" s="2">
        <f>A30+1</f>
        <v>8</v>
      </c>
      <c r="B34" s="61">
        <f>A34-0.5</f>
        <v>7.5</v>
      </c>
      <c r="C34" s="25">
        <f>'s4'!$B$5</f>
        <v>0.6</v>
      </c>
      <c r="F34" s="1">
        <f>A34-0.5</f>
        <v>7.5</v>
      </c>
      <c r="G34" s="25">
        <f>'s4'!$B$5</f>
        <v>0.6</v>
      </c>
      <c r="J34" s="1">
        <f>J30+1</f>
        <v>8</v>
      </c>
      <c r="K34" s="2">
        <f>IF(k_2&lt;=n,axis_2,100)</f>
        <v>0.6</v>
      </c>
      <c r="M34" s="1">
        <f>M30+1</f>
        <v>8</v>
      </c>
      <c r="N34" s="2">
        <f>IF(AND(AND(A&lt;=k_2,k_2&lt;=B),k_2&lt;=n),axis_2,100)</f>
        <v>0.6</v>
      </c>
    </row>
    <row r="35" spans="1:14" ht="12.75">
      <c r="A35" s="4">
        <f>A34</f>
        <v>8</v>
      </c>
      <c r="B35" s="62">
        <f>B34</f>
        <v>7.5</v>
      </c>
      <c r="C35">
        <f>axis_2+IF(k_2&lt;=n,BINOMDIST(k_2,n,p,FALSE),0)</f>
        <v>0.7650795811315245</v>
      </c>
      <c r="F35" s="3">
        <f>F34</f>
        <v>7.5</v>
      </c>
      <c r="G35" s="26">
        <f>axis_2+IF(AND(AND(A&lt;=k_2,k_2&lt;=B),k_2&lt;=n),BINOMDIST(k_2,n,p,FALSE),0)</f>
        <v>0.7650795811315245</v>
      </c>
      <c r="J35" s="3"/>
      <c r="K35" s="4"/>
      <c r="M35" s="3"/>
      <c r="N35" s="4"/>
    </row>
    <row r="36" spans="1:14" ht="12.75">
      <c r="A36" s="4">
        <f>A34</f>
        <v>8</v>
      </c>
      <c r="B36" s="62">
        <f>B35+1</f>
        <v>8.5</v>
      </c>
      <c r="C36" s="26">
        <f>C35</f>
        <v>0.7650795811315245</v>
      </c>
      <c r="F36" s="3">
        <f>F35+1</f>
        <v>8.5</v>
      </c>
      <c r="G36" s="26">
        <f>G35</f>
        <v>0.7650795811315245</v>
      </c>
      <c r="J36" s="3"/>
      <c r="K36" s="4"/>
      <c r="M36" s="3"/>
      <c r="N36" s="4"/>
    </row>
    <row r="37" spans="1:14" ht="12.75">
      <c r="A37" s="6">
        <f>A34</f>
        <v>8</v>
      </c>
      <c r="B37" s="63">
        <f>B36</f>
        <v>8.5</v>
      </c>
      <c r="C37" s="27">
        <f>C34</f>
        <v>0.6</v>
      </c>
      <c r="F37" s="5">
        <f>F36</f>
        <v>8.5</v>
      </c>
      <c r="G37" s="27">
        <f>G34</f>
        <v>0.6</v>
      </c>
      <c r="J37" s="5"/>
      <c r="K37" s="6"/>
      <c r="M37" s="5"/>
      <c r="N37" s="6"/>
    </row>
    <row r="38" spans="1:14" ht="12.75">
      <c r="A38" s="2">
        <f>A34+1</f>
        <v>9</v>
      </c>
      <c r="B38" s="61">
        <f>A38-0.5</f>
        <v>8.5</v>
      </c>
      <c r="C38" s="25">
        <f>'s4'!$B$5</f>
        <v>0.6</v>
      </c>
      <c r="F38" s="1">
        <f>A38-0.5</f>
        <v>8.5</v>
      </c>
      <c r="G38" s="25">
        <f>'s4'!$B$5</f>
        <v>0.6</v>
      </c>
      <c r="J38" s="1">
        <f>J34+1</f>
        <v>9</v>
      </c>
      <c r="K38" s="2">
        <f>IF(k_2&lt;=n,axis_2,100)</f>
        <v>0.6</v>
      </c>
      <c r="M38" s="1">
        <f>M34+1</f>
        <v>9</v>
      </c>
      <c r="N38" s="2">
        <f>IF(AND(AND(A&lt;=k_2,k_2&lt;=B),k_2&lt;=n),axis_2,100)</f>
        <v>0.6</v>
      </c>
    </row>
    <row r="39" spans="1:14" ht="12.75">
      <c r="A39" s="4">
        <f>A38</f>
        <v>9</v>
      </c>
      <c r="B39" s="62">
        <f>B38</f>
        <v>8.5</v>
      </c>
      <c r="C39">
        <f>axis_2+IF(k_2&lt;=n,BINOMDIST(k_2,n,p,FALSE),0)</f>
        <v>0.7336358513921866</v>
      </c>
      <c r="F39" s="3">
        <f>F38</f>
        <v>8.5</v>
      </c>
      <c r="G39" s="26">
        <f>axis_2+IF(AND(AND(A&lt;=k_2,k_2&lt;=B),k_2&lt;=n),BINOMDIST(k_2,n,p,FALSE),0)</f>
        <v>0.7336358513921866</v>
      </c>
      <c r="J39" s="3"/>
      <c r="K39" s="4"/>
      <c r="M39" s="3"/>
      <c r="N39" s="4"/>
    </row>
    <row r="40" spans="1:14" ht="12.75">
      <c r="A40" s="4">
        <f>A38</f>
        <v>9</v>
      </c>
      <c r="B40" s="62">
        <f>B39+1</f>
        <v>9.5</v>
      </c>
      <c r="C40" s="26">
        <f>C39</f>
        <v>0.7336358513921866</v>
      </c>
      <c r="F40" s="3">
        <f>F39+1</f>
        <v>9.5</v>
      </c>
      <c r="G40" s="26">
        <f>G39</f>
        <v>0.7336358513921866</v>
      </c>
      <c r="J40" s="3"/>
      <c r="K40" s="4"/>
      <c r="M40" s="3"/>
      <c r="N40" s="4"/>
    </row>
    <row r="41" spans="1:14" ht="12.75">
      <c r="A41" s="6">
        <f>A38</f>
        <v>9</v>
      </c>
      <c r="B41" s="63">
        <f>B40</f>
        <v>9.5</v>
      </c>
      <c r="C41" s="27">
        <f>C38</f>
        <v>0.6</v>
      </c>
      <c r="F41" s="5">
        <f>F40</f>
        <v>9.5</v>
      </c>
      <c r="G41" s="27">
        <f>G38</f>
        <v>0.6</v>
      </c>
      <c r="J41" s="5"/>
      <c r="K41" s="6"/>
      <c r="M41" s="5"/>
      <c r="N41" s="6"/>
    </row>
    <row r="42" spans="1:14" ht="12.75">
      <c r="A42" s="2">
        <f>A38+1</f>
        <v>10</v>
      </c>
      <c r="B42" s="61">
        <f>A42-0.5</f>
        <v>9.5</v>
      </c>
      <c r="C42" s="25">
        <f>'s4'!$B$5</f>
        <v>0.6</v>
      </c>
      <c r="F42" s="1">
        <f>A42-0.5</f>
        <v>9.5</v>
      </c>
      <c r="G42" s="25">
        <f>'s4'!$B$5</f>
        <v>0.6</v>
      </c>
      <c r="J42" s="1">
        <f>J38+1</f>
        <v>10</v>
      </c>
      <c r="K42" s="2">
        <f>IF(k_2&lt;=n,axis_2,100)</f>
        <v>0.6</v>
      </c>
      <c r="M42" s="1">
        <f>M38+1</f>
        <v>10</v>
      </c>
      <c r="N42" s="2">
        <f>IF(AND(AND(A&lt;=k_2,k_2&lt;=B),k_2&lt;=n),axis_2,100)</f>
        <v>0.6</v>
      </c>
    </row>
    <row r="43" spans="1:14" ht="12.75">
      <c r="A43" s="4">
        <f>A42</f>
        <v>10</v>
      </c>
      <c r="B43" s="62">
        <f>B42</f>
        <v>9.5</v>
      </c>
      <c r="C43">
        <f>axis_2+IF(k_2&lt;=n,BINOMDIST(k_2,n,p,FALSE),0)</f>
        <v>0.6916360123832136</v>
      </c>
      <c r="F43" s="3">
        <f>F42</f>
        <v>9.5</v>
      </c>
      <c r="G43" s="26">
        <f>axis_2+IF(AND(AND(A&lt;=k_2,k_2&lt;=B),k_2&lt;=n),BINOMDIST(k_2,n,p,FALSE),0)</f>
        <v>0.6916360123832136</v>
      </c>
      <c r="J43" s="3"/>
      <c r="K43" s="4"/>
      <c r="M43" s="3"/>
      <c r="N43" s="4"/>
    </row>
    <row r="44" spans="1:14" ht="12.75">
      <c r="A44" s="4">
        <f>A42</f>
        <v>10</v>
      </c>
      <c r="B44" s="62">
        <f>B43+1</f>
        <v>10.5</v>
      </c>
      <c r="C44" s="26">
        <f>C43</f>
        <v>0.6916360123832136</v>
      </c>
      <c r="F44" s="3">
        <f>F43+1</f>
        <v>10.5</v>
      </c>
      <c r="G44" s="26">
        <f>G43</f>
        <v>0.6916360123832136</v>
      </c>
      <c r="J44" s="3"/>
      <c r="K44" s="4"/>
      <c r="M44" s="3"/>
      <c r="N44" s="4"/>
    </row>
    <row r="45" spans="1:14" ht="12.75">
      <c r="A45" s="6">
        <f>A42</f>
        <v>10</v>
      </c>
      <c r="B45" s="63">
        <f>B44</f>
        <v>10.5</v>
      </c>
      <c r="C45" s="27">
        <f>C42</f>
        <v>0.6</v>
      </c>
      <c r="F45" s="5">
        <f>F44</f>
        <v>10.5</v>
      </c>
      <c r="G45" s="27">
        <f>G42</f>
        <v>0.6</v>
      </c>
      <c r="J45" s="5"/>
      <c r="K45" s="6"/>
      <c r="M45" s="5"/>
      <c r="N45" s="6"/>
    </row>
    <row r="46" spans="1:14" ht="12.75">
      <c r="A46" s="2">
        <f>A42+1</f>
        <v>11</v>
      </c>
      <c r="B46" s="61">
        <f>A46-0.5</f>
        <v>10.5</v>
      </c>
      <c r="C46" s="25">
        <f>'s4'!$B$5</f>
        <v>0.6</v>
      </c>
      <c r="F46" s="1">
        <f>A46-0.5</f>
        <v>10.5</v>
      </c>
      <c r="G46" s="25">
        <f>'s4'!$B$5</f>
        <v>0.6</v>
      </c>
      <c r="J46" s="1">
        <f>J42+1</f>
        <v>11</v>
      </c>
      <c r="K46" s="2">
        <f>IF(k_2&lt;=n,axis_2,100)</f>
        <v>0.6</v>
      </c>
      <c r="M46" s="1">
        <f>M42+1</f>
        <v>11</v>
      </c>
      <c r="N46" s="2">
        <f>IF(AND(AND(A&lt;=k_2,k_2&lt;=B),k_2&lt;=n),axis_2,100)</f>
        <v>100</v>
      </c>
    </row>
    <row r="47" spans="1:14" ht="12.75">
      <c r="A47" s="4">
        <f>A46</f>
        <v>11</v>
      </c>
      <c r="B47" s="62">
        <f>B46</f>
        <v>10.5</v>
      </c>
      <c r="C47">
        <f>axis_2+IF(k_2&lt;=n,BINOMDIST(k_2,n,p,FALSE),0)</f>
        <v>0.6535535137304496</v>
      </c>
      <c r="F47" s="3">
        <f>F46</f>
        <v>10.5</v>
      </c>
      <c r="G47" s="26">
        <f>axis_2+IF(AND(AND(A&lt;=k_2,k_2&lt;=B),k_2&lt;=n),BINOMDIST(k_2,n,p,FALSE),0)</f>
        <v>0.6</v>
      </c>
      <c r="J47" s="3"/>
      <c r="K47" s="4"/>
      <c r="M47" s="3"/>
      <c r="N47" s="4"/>
    </row>
    <row r="48" spans="1:14" ht="12.75">
      <c r="A48" s="4">
        <f>A46</f>
        <v>11</v>
      </c>
      <c r="B48" s="62">
        <f>B47+1</f>
        <v>11.5</v>
      </c>
      <c r="C48" s="26">
        <f>C47</f>
        <v>0.6535535137304496</v>
      </c>
      <c r="F48" s="3">
        <f>F47+1</f>
        <v>11.5</v>
      </c>
      <c r="G48" s="26">
        <f>G47</f>
        <v>0.6</v>
      </c>
      <c r="J48" s="3"/>
      <c r="K48" s="4"/>
      <c r="M48" s="3"/>
      <c r="N48" s="4"/>
    </row>
    <row r="49" spans="1:14" ht="12.75">
      <c r="A49" s="6">
        <f>A46</f>
        <v>11</v>
      </c>
      <c r="B49" s="63">
        <f>B48</f>
        <v>11.5</v>
      </c>
      <c r="C49" s="27">
        <f>C46</f>
        <v>0.6</v>
      </c>
      <c r="F49" s="5">
        <f>F48</f>
        <v>11.5</v>
      </c>
      <c r="G49" s="27">
        <f>G46</f>
        <v>0.6</v>
      </c>
      <c r="J49" s="5"/>
      <c r="K49" s="6"/>
      <c r="M49" s="5"/>
      <c r="N49" s="6"/>
    </row>
    <row r="50" spans="1:14" ht="12.75">
      <c r="A50" s="2">
        <f>A46+1</f>
        <v>12</v>
      </c>
      <c r="B50" s="61">
        <f>A50-0.5</f>
        <v>11.5</v>
      </c>
      <c r="C50" s="25">
        <f>'s4'!$B$5</f>
        <v>0.6</v>
      </c>
      <c r="F50" s="1">
        <f>A50-0.5</f>
        <v>11.5</v>
      </c>
      <c r="G50" s="25">
        <f>'s4'!$B$5</f>
        <v>0.6</v>
      </c>
      <c r="J50" s="1">
        <f>J46+1</f>
        <v>12</v>
      </c>
      <c r="K50" s="2">
        <f>IF(k_2&lt;=n,axis_2,100)</f>
        <v>0.6</v>
      </c>
      <c r="M50" s="1">
        <f>M46+1</f>
        <v>12</v>
      </c>
      <c r="N50" s="2">
        <f>IF(AND(AND(A&lt;=k_2,k_2&lt;=B),k_2&lt;=n),axis_2,100)</f>
        <v>100</v>
      </c>
    </row>
    <row r="51" spans="1:14" ht="12.75">
      <c r="A51" s="4">
        <f>A50</f>
        <v>12</v>
      </c>
      <c r="B51" s="62">
        <f>B50</f>
        <v>11.5</v>
      </c>
      <c r="C51">
        <f>axis_2+IF(k_2&lt;=n,BINOMDIST(k_2,n,p,FALSE),0)</f>
        <v>0.6267767568652247</v>
      </c>
      <c r="F51" s="3">
        <f>F50</f>
        <v>11.5</v>
      </c>
      <c r="G51" s="26">
        <f>axis_2+IF(AND(AND(A&lt;=k_2,k_2&lt;=B),k_2&lt;=n),BINOMDIST(k_2,n,p,FALSE),0)</f>
        <v>0.6</v>
      </c>
      <c r="J51" s="3"/>
      <c r="K51" s="4"/>
      <c r="M51" s="3"/>
      <c r="N51" s="4"/>
    </row>
    <row r="52" spans="1:14" ht="12.75">
      <c r="A52" s="4">
        <f>A50</f>
        <v>12</v>
      </c>
      <c r="B52" s="62">
        <f>B51+1</f>
        <v>12.5</v>
      </c>
      <c r="C52" s="26">
        <f>C51</f>
        <v>0.6267767568652247</v>
      </c>
      <c r="F52" s="3">
        <f>F51+1</f>
        <v>12.5</v>
      </c>
      <c r="G52" s="26">
        <f>G51</f>
        <v>0.6</v>
      </c>
      <c r="J52" s="3"/>
      <c r="K52" s="4"/>
      <c r="M52" s="3"/>
      <c r="N52" s="4"/>
    </row>
    <row r="53" spans="1:14" ht="12.75">
      <c r="A53" s="6">
        <f>A50</f>
        <v>12</v>
      </c>
      <c r="B53" s="63">
        <f>B52</f>
        <v>12.5</v>
      </c>
      <c r="C53" s="27">
        <f>C50</f>
        <v>0.6</v>
      </c>
      <c r="F53" s="5">
        <f>F52</f>
        <v>12.5</v>
      </c>
      <c r="G53" s="27">
        <f>G50</f>
        <v>0.6</v>
      </c>
      <c r="J53" s="5"/>
      <c r="K53" s="6"/>
      <c r="M53" s="5"/>
      <c r="N53" s="6"/>
    </row>
    <row r="54" spans="1:14" ht="12.75">
      <c r="A54" s="2">
        <f>A50+1</f>
        <v>13</v>
      </c>
      <c r="B54" s="61">
        <f>A54-0.5</f>
        <v>12.5</v>
      </c>
      <c r="C54" s="25">
        <f>'s4'!$B$5</f>
        <v>0.6</v>
      </c>
      <c r="F54" s="1">
        <f>A54-0.5</f>
        <v>12.5</v>
      </c>
      <c r="G54" s="25">
        <f>'s4'!$B$5</f>
        <v>0.6</v>
      </c>
      <c r="J54" s="1">
        <f>J50+1</f>
        <v>13</v>
      </c>
      <c r="K54" s="2">
        <f>IF(k_2&lt;=n,axis_2,100)</f>
        <v>0.6</v>
      </c>
      <c r="M54" s="1">
        <f>M50+1</f>
        <v>13</v>
      </c>
      <c r="N54" s="2">
        <f>IF(AND(AND(A&lt;=k_2,k_2&lt;=B),k_2&lt;=n),axis_2,100)</f>
        <v>100</v>
      </c>
    </row>
    <row r="55" spans="1:14" ht="12.75">
      <c r="A55" s="4">
        <f>A54</f>
        <v>13</v>
      </c>
      <c r="B55" s="62">
        <f>B54</f>
        <v>12.5</v>
      </c>
      <c r="C55">
        <f>axis_2+IF(k_2&lt;=n,BINOMDIST(k_2,n,p,FALSE),0)</f>
        <v>0.6114757529422391</v>
      </c>
      <c r="F55" s="3">
        <f>F54</f>
        <v>12.5</v>
      </c>
      <c r="G55" s="26">
        <f>axis_2+IF(AND(AND(A&lt;=k_2,k_2&lt;=B),k_2&lt;=n),BINOMDIST(k_2,n,p,FALSE),0)</f>
        <v>0.6</v>
      </c>
      <c r="J55" s="3"/>
      <c r="K55" s="4"/>
      <c r="M55" s="3"/>
      <c r="N55" s="4"/>
    </row>
    <row r="56" spans="1:14" ht="12.75">
      <c r="A56" s="4">
        <f>A54</f>
        <v>13</v>
      </c>
      <c r="B56" s="62">
        <f>B55+1</f>
        <v>13.5</v>
      </c>
      <c r="C56" s="26">
        <f>C55</f>
        <v>0.6114757529422391</v>
      </c>
      <c r="F56" s="3">
        <f>F55+1</f>
        <v>13.5</v>
      </c>
      <c r="G56" s="26">
        <f>G55</f>
        <v>0.6</v>
      </c>
      <c r="J56" s="3"/>
      <c r="K56" s="4"/>
      <c r="M56" s="3"/>
      <c r="N56" s="4"/>
    </row>
    <row r="57" spans="1:14" ht="12.75">
      <c r="A57" s="6">
        <f>A54</f>
        <v>13</v>
      </c>
      <c r="B57" s="63">
        <f>B56</f>
        <v>13.5</v>
      </c>
      <c r="C57" s="27">
        <f>C54</f>
        <v>0.6</v>
      </c>
      <c r="F57" s="5">
        <f>F56</f>
        <v>13.5</v>
      </c>
      <c r="G57" s="27">
        <f>G54</f>
        <v>0.6</v>
      </c>
      <c r="J57" s="5"/>
      <c r="K57" s="6"/>
      <c r="M57" s="5"/>
      <c r="N57" s="6"/>
    </row>
    <row r="58" spans="1:14" ht="12.75">
      <c r="A58" s="2">
        <f>A54+1</f>
        <v>14</v>
      </c>
      <c r="B58" s="61">
        <f>A58-0.5</f>
        <v>13.5</v>
      </c>
      <c r="C58" s="25">
        <f>'s4'!$B$5</f>
        <v>0.6</v>
      </c>
      <c r="F58" s="1">
        <f>A58-0.5</f>
        <v>13.5</v>
      </c>
      <c r="G58" s="25">
        <f>'s4'!$B$5</f>
        <v>0.6</v>
      </c>
      <c r="J58" s="1">
        <f>J54+1</f>
        <v>14</v>
      </c>
      <c r="K58" s="2">
        <f>IF(k_2&lt;=n,axis_2,100)</f>
        <v>0.6</v>
      </c>
      <c r="M58" s="1">
        <f>M54+1</f>
        <v>14</v>
      </c>
      <c r="N58" s="2">
        <f>IF(AND(AND(A&lt;=k_2,k_2&lt;=B),k_2&lt;=n),axis_2,100)</f>
        <v>100</v>
      </c>
    </row>
    <row r="59" spans="1:14" ht="12.75">
      <c r="A59" s="4">
        <f>A58</f>
        <v>14</v>
      </c>
      <c r="B59" s="62">
        <f>B58</f>
        <v>13.5</v>
      </c>
      <c r="C59">
        <f>axis_2+IF(k_2&lt;=n,BINOMDIST(k_2,n,p,FALSE),0)</f>
        <v>0.6042155827134756</v>
      </c>
      <c r="F59" s="3">
        <f>F58</f>
        <v>13.5</v>
      </c>
      <c r="G59" s="26">
        <f>axis_2+IF(AND(AND(A&lt;=k_2,k_2&lt;=B),k_2&lt;=n),BINOMDIST(k_2,n,p,FALSE),0)</f>
        <v>0.6</v>
      </c>
      <c r="J59" s="3"/>
      <c r="K59" s="4"/>
      <c r="M59" s="3"/>
      <c r="N59" s="4"/>
    </row>
    <row r="60" spans="1:14" ht="12.75">
      <c r="A60" s="4">
        <f>A58</f>
        <v>14</v>
      </c>
      <c r="B60" s="62">
        <f>B59+1</f>
        <v>14.5</v>
      </c>
      <c r="C60" s="26">
        <f>C59</f>
        <v>0.6042155827134756</v>
      </c>
      <c r="F60" s="3">
        <f>F59+1</f>
        <v>14.5</v>
      </c>
      <c r="G60" s="26">
        <f>G59</f>
        <v>0.6</v>
      </c>
      <c r="J60" s="3"/>
      <c r="K60" s="4"/>
      <c r="M60" s="3"/>
      <c r="N60" s="4"/>
    </row>
    <row r="61" spans="1:14" ht="12.75">
      <c r="A61" s="6">
        <f>A58</f>
        <v>14</v>
      </c>
      <c r="B61" s="63">
        <f>B60</f>
        <v>14.5</v>
      </c>
      <c r="C61" s="27">
        <f>C58</f>
        <v>0.6</v>
      </c>
      <c r="F61" s="5">
        <f>F60</f>
        <v>14.5</v>
      </c>
      <c r="G61" s="27">
        <f>G58</f>
        <v>0.6</v>
      </c>
      <c r="J61" s="5"/>
      <c r="K61" s="6"/>
      <c r="M61" s="5"/>
      <c r="N61" s="6"/>
    </row>
    <row r="62" spans="1:14" ht="12.75">
      <c r="A62" s="2">
        <f>A58+1</f>
        <v>15</v>
      </c>
      <c r="B62" s="61">
        <f>A62-0.5</f>
        <v>14.5</v>
      </c>
      <c r="C62" s="25">
        <f>'s4'!$B$5</f>
        <v>0.6</v>
      </c>
      <c r="F62" s="1">
        <f>A62-0.5</f>
        <v>14.5</v>
      </c>
      <c r="G62" s="25">
        <f>'s4'!$B$5</f>
        <v>0.6</v>
      </c>
      <c r="J62" s="1">
        <f>J58+1</f>
        <v>15</v>
      </c>
      <c r="K62" s="2">
        <f>IF(k_2&lt;=n,axis_2,100)</f>
        <v>0.6</v>
      </c>
      <c r="M62" s="1">
        <f>M58+1</f>
        <v>15</v>
      </c>
      <c r="N62" s="2">
        <f>IF(AND(AND(A&lt;=k_2,k_2&lt;=B),k_2&lt;=n),axis_2,100)</f>
        <v>100</v>
      </c>
    </row>
    <row r="63" spans="1:14" ht="12.75">
      <c r="A63" s="4">
        <f>A62</f>
        <v>15</v>
      </c>
      <c r="B63" s="62">
        <f>B62</f>
        <v>14.5</v>
      </c>
      <c r="C63">
        <f>axis_2+IF(k_2&lt;=n,BINOMDIST(k_2,n,p,FALSE),0)</f>
        <v>0.6013248974242352</v>
      </c>
      <c r="F63" s="3">
        <f>F62</f>
        <v>14.5</v>
      </c>
      <c r="G63" s="26">
        <f>axis_2+IF(AND(AND(A&lt;=k_2,k_2&lt;=B),k_2&lt;=n),BINOMDIST(k_2,n,p,FALSE),0)</f>
        <v>0.6</v>
      </c>
      <c r="J63" s="3"/>
      <c r="K63" s="4"/>
      <c r="M63" s="3"/>
      <c r="N63" s="4"/>
    </row>
    <row r="64" spans="1:14" ht="12.75">
      <c r="A64" s="4">
        <f>A62</f>
        <v>15</v>
      </c>
      <c r="B64" s="62">
        <f>B63+1</f>
        <v>15.5</v>
      </c>
      <c r="C64" s="26">
        <f>C63</f>
        <v>0.6013248974242352</v>
      </c>
      <c r="F64" s="3">
        <f>F63+1</f>
        <v>15.5</v>
      </c>
      <c r="G64" s="26">
        <f>G63</f>
        <v>0.6</v>
      </c>
      <c r="J64" s="3"/>
      <c r="K64" s="4"/>
      <c r="M64" s="3"/>
      <c r="N64" s="4"/>
    </row>
    <row r="65" spans="1:14" ht="12.75">
      <c r="A65" s="6">
        <f>A62</f>
        <v>15</v>
      </c>
      <c r="B65" s="63">
        <f>B64</f>
        <v>15.5</v>
      </c>
      <c r="C65" s="27">
        <f>C62</f>
        <v>0.6</v>
      </c>
      <c r="F65" s="5">
        <f>F64</f>
        <v>15.5</v>
      </c>
      <c r="G65" s="27">
        <f>G62</f>
        <v>0.6</v>
      </c>
      <c r="J65" s="5"/>
      <c r="K65" s="6"/>
      <c r="M65" s="5"/>
      <c r="N65" s="6"/>
    </row>
    <row r="66" spans="1:14" ht="12.75">
      <c r="A66" s="2">
        <f>A62+1</f>
        <v>16</v>
      </c>
      <c r="B66" s="61">
        <f>A66-0.5</f>
        <v>15.5</v>
      </c>
      <c r="C66" s="25">
        <f>'s4'!$B$5</f>
        <v>0.6</v>
      </c>
      <c r="F66" s="1">
        <f>A66-0.5</f>
        <v>15.5</v>
      </c>
      <c r="G66" s="25">
        <f>'s4'!$B$5</f>
        <v>0.6</v>
      </c>
      <c r="J66" s="1">
        <f>J62+1</f>
        <v>16</v>
      </c>
      <c r="K66" s="2">
        <f>IF(k_2&lt;=n,axis_2,100)</f>
        <v>0.6</v>
      </c>
      <c r="M66" s="1">
        <f>M62+1</f>
        <v>16</v>
      </c>
      <c r="N66" s="2">
        <f>IF(AND(AND(A&lt;=k_2,k_2&lt;=B),k_2&lt;=n),axis_2,100)</f>
        <v>100</v>
      </c>
    </row>
    <row r="67" spans="1:14" ht="12.75">
      <c r="A67" s="4">
        <f>A66</f>
        <v>16</v>
      </c>
      <c r="B67" s="62">
        <f>B66</f>
        <v>15.5</v>
      </c>
      <c r="C67">
        <f>axis_2+IF(k_2&lt;=n,BINOMDIST(k_2,n,p,FALSE),0)</f>
        <v>0.6003548832386344</v>
      </c>
      <c r="F67" s="3">
        <f>F66</f>
        <v>15.5</v>
      </c>
      <c r="G67" s="26">
        <f>axis_2+IF(AND(AND(A&lt;=k_2,k_2&lt;=B),k_2&lt;=n),BINOMDIST(k_2,n,p,FALSE),0)</f>
        <v>0.6</v>
      </c>
      <c r="J67" s="3"/>
      <c r="K67" s="4"/>
      <c r="M67" s="3"/>
      <c r="N67" s="4"/>
    </row>
    <row r="68" spans="1:14" ht="12.75">
      <c r="A68" s="4">
        <f>A66</f>
        <v>16</v>
      </c>
      <c r="B68" s="62">
        <f>B67+1</f>
        <v>16.5</v>
      </c>
      <c r="C68" s="26">
        <f>C67</f>
        <v>0.6003548832386344</v>
      </c>
      <c r="F68" s="3">
        <f>F67+1</f>
        <v>16.5</v>
      </c>
      <c r="G68" s="26">
        <f>G67</f>
        <v>0.6</v>
      </c>
      <c r="J68" s="3"/>
      <c r="K68" s="4"/>
      <c r="M68" s="3"/>
      <c r="N68" s="4"/>
    </row>
    <row r="69" spans="1:14" ht="12.75">
      <c r="A69" s="6">
        <f>A66</f>
        <v>16</v>
      </c>
      <c r="B69" s="63">
        <f>B68</f>
        <v>16.5</v>
      </c>
      <c r="C69" s="27">
        <f>C66</f>
        <v>0.6</v>
      </c>
      <c r="F69" s="5">
        <f>F68</f>
        <v>16.5</v>
      </c>
      <c r="G69" s="27">
        <f>G66</f>
        <v>0.6</v>
      </c>
      <c r="J69" s="5"/>
      <c r="K69" s="6"/>
      <c r="M69" s="5"/>
      <c r="N69" s="6"/>
    </row>
    <row r="70" spans="1:14" ht="12.75">
      <c r="A70" s="2">
        <f>A66+1</f>
        <v>17</v>
      </c>
      <c r="B70" s="61">
        <f>A70-0.5</f>
        <v>16.5</v>
      </c>
      <c r="C70" s="25">
        <f>'s4'!$B$5</f>
        <v>0.6</v>
      </c>
      <c r="F70" s="1">
        <f>A70-0.5</f>
        <v>16.5</v>
      </c>
      <c r="G70" s="25">
        <f>'s4'!$B$5</f>
        <v>0.6</v>
      </c>
      <c r="J70" s="1">
        <f>J66+1</f>
        <v>17</v>
      </c>
      <c r="K70" s="2">
        <f>IF(k_2&lt;=n,axis_2,100)</f>
        <v>0.6</v>
      </c>
      <c r="M70" s="1">
        <f>M66+1</f>
        <v>17</v>
      </c>
      <c r="N70" s="2">
        <f>IF(AND(AND(A&lt;=k_2,k_2&lt;=B),k_2&lt;=n),axis_2,100)</f>
        <v>100</v>
      </c>
    </row>
    <row r="71" spans="1:14" ht="12.75">
      <c r="A71" s="4">
        <f>A70</f>
        <v>17</v>
      </c>
      <c r="B71" s="62">
        <f>B70</f>
        <v>16.5</v>
      </c>
      <c r="C71">
        <f>axis_2+IF(k_2&lt;=n,BINOMDIST(k_2,n,p,FALSE),0)</f>
        <v>0.6000805197264129</v>
      </c>
      <c r="F71" s="3">
        <f>F70</f>
        <v>16.5</v>
      </c>
      <c r="G71" s="26">
        <f>axis_2+IF(AND(AND(A&lt;=k_2,k_2&lt;=B),k_2&lt;=n),BINOMDIST(k_2,n,p,FALSE),0)</f>
        <v>0.6</v>
      </c>
      <c r="J71" s="3"/>
      <c r="K71" s="4"/>
      <c r="M71" s="3"/>
      <c r="N71" s="4"/>
    </row>
    <row r="72" spans="1:14" ht="12.75">
      <c r="A72" s="4">
        <f>A70</f>
        <v>17</v>
      </c>
      <c r="B72" s="62">
        <f>B71+1</f>
        <v>17.5</v>
      </c>
      <c r="C72" s="26">
        <f>C71</f>
        <v>0.6000805197264129</v>
      </c>
      <c r="F72" s="3">
        <f>F71+1</f>
        <v>17.5</v>
      </c>
      <c r="G72" s="26">
        <f>G71</f>
        <v>0.6</v>
      </c>
      <c r="J72" s="3"/>
      <c r="K72" s="4"/>
      <c r="M72" s="3"/>
      <c r="N72" s="4"/>
    </row>
    <row r="73" spans="1:14" ht="12.75">
      <c r="A73" s="6">
        <f>A70</f>
        <v>17</v>
      </c>
      <c r="B73" s="63">
        <f>B72</f>
        <v>17.5</v>
      </c>
      <c r="C73" s="27">
        <f>C70</f>
        <v>0.6</v>
      </c>
      <c r="F73" s="5">
        <f>F72</f>
        <v>17.5</v>
      </c>
      <c r="G73" s="27">
        <f>G70</f>
        <v>0.6</v>
      </c>
      <c r="J73" s="5"/>
      <c r="K73" s="6"/>
      <c r="M73" s="5"/>
      <c r="N73" s="6"/>
    </row>
    <row r="74" spans="1:14" ht="12.75">
      <c r="A74" s="2">
        <f>A70+1</f>
        <v>18</v>
      </c>
      <c r="B74" s="61">
        <f>A74-0.5</f>
        <v>17.5</v>
      </c>
      <c r="C74" s="25">
        <f>'s4'!$B$5</f>
        <v>0.6</v>
      </c>
      <c r="F74" s="1">
        <f>A74-0.5</f>
        <v>17.5</v>
      </c>
      <c r="G74" s="25">
        <f>'s4'!$B$5</f>
        <v>0.6</v>
      </c>
      <c r="J74" s="1">
        <f>J70+1</f>
        <v>18</v>
      </c>
      <c r="K74" s="2">
        <f>IF(k_2&lt;=n,axis_2,100)</f>
        <v>0.6</v>
      </c>
      <c r="M74" s="1">
        <f>M70+1</f>
        <v>18</v>
      </c>
      <c r="N74" s="2">
        <f>IF(AND(AND(A&lt;=k_2,k_2&lt;=B),k_2&lt;=n),axis_2,100)</f>
        <v>100</v>
      </c>
    </row>
    <row r="75" spans="1:14" ht="12.75">
      <c r="A75" s="4">
        <f>A74</f>
        <v>18</v>
      </c>
      <c r="B75" s="62">
        <f>B74</f>
        <v>17.5</v>
      </c>
      <c r="C75">
        <f>axis_2+IF(k_2&lt;=n,BINOMDIST(k_2,n,p,FALSE),0)</f>
        <v>0.6000153370907453</v>
      </c>
      <c r="F75" s="3">
        <f>F74</f>
        <v>17.5</v>
      </c>
      <c r="G75" s="26">
        <f>axis_2+IF(AND(AND(A&lt;=k_2,k_2&lt;=B),k_2&lt;=n),BINOMDIST(k_2,n,p,FALSE),0)</f>
        <v>0.6</v>
      </c>
      <c r="J75" s="3"/>
      <c r="K75" s="4"/>
      <c r="M75" s="3"/>
      <c r="N75" s="4"/>
    </row>
    <row r="76" spans="1:14" ht="12.75">
      <c r="A76" s="4">
        <f>A74</f>
        <v>18</v>
      </c>
      <c r="B76" s="62">
        <f>B75+1</f>
        <v>18.5</v>
      </c>
      <c r="C76" s="26">
        <f>C75</f>
        <v>0.6000153370907453</v>
      </c>
      <c r="F76" s="3">
        <f>F75+1</f>
        <v>18.5</v>
      </c>
      <c r="G76" s="26">
        <f>G75</f>
        <v>0.6</v>
      </c>
      <c r="J76" s="3"/>
      <c r="K76" s="4"/>
      <c r="M76" s="3"/>
      <c r="N76" s="4"/>
    </row>
    <row r="77" spans="1:14" ht="12.75">
      <c r="A77" s="6">
        <f>A74</f>
        <v>18</v>
      </c>
      <c r="B77" s="63">
        <f>B76</f>
        <v>18.5</v>
      </c>
      <c r="C77" s="27">
        <f>C74</f>
        <v>0.6</v>
      </c>
      <c r="F77" s="5">
        <f>F76</f>
        <v>18.5</v>
      </c>
      <c r="G77" s="27">
        <f>G74</f>
        <v>0.6</v>
      </c>
      <c r="J77" s="5"/>
      <c r="K77" s="6"/>
      <c r="M77" s="5"/>
      <c r="N77" s="6"/>
    </row>
    <row r="78" spans="1:14" ht="12.75">
      <c r="A78" s="2">
        <f>A74+1</f>
        <v>19</v>
      </c>
      <c r="B78" s="61">
        <f>A78-0.5</f>
        <v>18.5</v>
      </c>
      <c r="C78" s="25">
        <f>'s4'!$B$5</f>
        <v>0.6</v>
      </c>
      <c r="F78" s="1">
        <f>A78-0.5</f>
        <v>18.5</v>
      </c>
      <c r="G78" s="25">
        <f>'s4'!$B$5</f>
        <v>0.6</v>
      </c>
      <c r="J78" s="1">
        <f>J74+1</f>
        <v>19</v>
      </c>
      <c r="K78" s="2">
        <f>IF(k_2&lt;=n,axis_2,100)</f>
        <v>0.6</v>
      </c>
      <c r="M78" s="1">
        <f>M74+1</f>
        <v>19</v>
      </c>
      <c r="N78" s="2">
        <f>IF(AND(AND(A&lt;=k_2,k_2&lt;=B),k_2&lt;=n),axis_2,100)</f>
        <v>100</v>
      </c>
    </row>
    <row r="79" spans="1:14" ht="12.75">
      <c r="A79" s="4">
        <f>A78</f>
        <v>19</v>
      </c>
      <c r="B79" s="62">
        <f>B78</f>
        <v>18.5</v>
      </c>
      <c r="C79">
        <f>axis_2+IF(k_2&lt;=n,BINOMDIST(k_2,n,p,FALSE),0)</f>
        <v>0.6000024216459071</v>
      </c>
      <c r="F79" s="3">
        <f>F78</f>
        <v>18.5</v>
      </c>
      <c r="G79" s="26">
        <f>axis_2+IF(AND(AND(A&lt;=k_2,k_2&lt;=B),k_2&lt;=n),BINOMDIST(k_2,n,p,FALSE),0)</f>
        <v>0.6</v>
      </c>
      <c r="J79" s="3"/>
      <c r="K79" s="4"/>
      <c r="M79" s="3"/>
      <c r="N79" s="4"/>
    </row>
    <row r="80" spans="1:14" ht="12.75">
      <c r="A80" s="4">
        <f>A78</f>
        <v>19</v>
      </c>
      <c r="B80" s="62">
        <f>B79+1</f>
        <v>19.5</v>
      </c>
      <c r="C80" s="26">
        <f>C79</f>
        <v>0.6000024216459071</v>
      </c>
      <c r="F80" s="3">
        <f>F79+1</f>
        <v>19.5</v>
      </c>
      <c r="G80" s="26">
        <f>G79</f>
        <v>0.6</v>
      </c>
      <c r="J80" s="3"/>
      <c r="K80" s="4"/>
      <c r="M80" s="3"/>
      <c r="N80" s="4"/>
    </row>
    <row r="81" spans="1:14" ht="12.75">
      <c r="A81" s="6">
        <f>A78</f>
        <v>19</v>
      </c>
      <c r="B81" s="63">
        <f>B80</f>
        <v>19.5</v>
      </c>
      <c r="C81" s="27">
        <f>C78</f>
        <v>0.6</v>
      </c>
      <c r="F81" s="5">
        <f>F80</f>
        <v>19.5</v>
      </c>
      <c r="G81" s="27">
        <f>G78</f>
        <v>0.6</v>
      </c>
      <c r="J81" s="5"/>
      <c r="K81" s="6"/>
      <c r="M81" s="5"/>
      <c r="N81" s="6"/>
    </row>
    <row r="82" spans="1:14" ht="12.75">
      <c r="A82" s="2">
        <f>A78+1</f>
        <v>20</v>
      </c>
      <c r="B82" s="61">
        <f>A82-0.5</f>
        <v>19.5</v>
      </c>
      <c r="C82" s="25">
        <f>'s4'!$B$5</f>
        <v>0.6</v>
      </c>
      <c r="F82" s="1">
        <f>A82-0.5</f>
        <v>19.5</v>
      </c>
      <c r="G82" s="25">
        <f>'s4'!$B$5</f>
        <v>0.6</v>
      </c>
      <c r="J82" s="1">
        <f>J78+1</f>
        <v>20</v>
      </c>
      <c r="K82" s="2">
        <f>IF(k_2&lt;=n,axis_2,100)</f>
        <v>0.6</v>
      </c>
      <c r="M82" s="1">
        <f>M78+1</f>
        <v>20</v>
      </c>
      <c r="N82" s="2">
        <f>IF(AND(AND(A&lt;=k_2,k_2&lt;=B),k_2&lt;=n),axis_2,100)</f>
        <v>100</v>
      </c>
    </row>
    <row r="83" spans="1:14" ht="12.75">
      <c r="A83" s="4">
        <f>A82</f>
        <v>20</v>
      </c>
      <c r="B83" s="62">
        <f>B82</f>
        <v>19.5</v>
      </c>
      <c r="C83">
        <f>axis_2+IF(k_2&lt;=n,BINOMDIST(k_2,n,p,FALSE),0)</f>
        <v>0.6000003113544737</v>
      </c>
      <c r="F83" s="3">
        <f>F82</f>
        <v>19.5</v>
      </c>
      <c r="G83" s="26">
        <f>axis_2+IF(AND(AND(A&lt;=k_2,k_2&lt;=B),k_2&lt;=n),BINOMDIST(k_2,n,p,FALSE),0)</f>
        <v>0.6</v>
      </c>
      <c r="J83" s="3"/>
      <c r="K83" s="4"/>
      <c r="M83" s="3"/>
      <c r="N83" s="4"/>
    </row>
    <row r="84" spans="1:14" ht="12.75">
      <c r="A84" s="4">
        <f>A82</f>
        <v>20</v>
      </c>
      <c r="B84" s="62">
        <f>B83+1</f>
        <v>20.5</v>
      </c>
      <c r="C84" s="26">
        <f>C83</f>
        <v>0.6000003113544737</v>
      </c>
      <c r="F84" s="3">
        <f>F83+1</f>
        <v>20.5</v>
      </c>
      <c r="G84" s="26">
        <f>G83</f>
        <v>0.6</v>
      </c>
      <c r="J84" s="3"/>
      <c r="K84" s="4"/>
      <c r="M84" s="3"/>
      <c r="N84" s="4"/>
    </row>
    <row r="85" spans="1:14" ht="12.75">
      <c r="A85" s="6">
        <f>A82</f>
        <v>20</v>
      </c>
      <c r="B85" s="63">
        <f>B84</f>
        <v>20.5</v>
      </c>
      <c r="C85" s="27">
        <f>C82</f>
        <v>0.6</v>
      </c>
      <c r="F85" s="5">
        <f>F84</f>
        <v>20.5</v>
      </c>
      <c r="G85" s="27">
        <f>G82</f>
        <v>0.6</v>
      </c>
      <c r="J85" s="5"/>
      <c r="K85" s="6"/>
      <c r="M85" s="5"/>
      <c r="N85" s="6"/>
    </row>
    <row r="86" spans="1:14" ht="12.75">
      <c r="A86" s="2">
        <f>A82+1</f>
        <v>21</v>
      </c>
      <c r="B86" s="61">
        <f>A86-0.5</f>
        <v>20.5</v>
      </c>
      <c r="C86" s="25">
        <f>'s4'!$B$5</f>
        <v>0.6</v>
      </c>
      <c r="F86" s="1">
        <f>A86-0.5</f>
        <v>20.5</v>
      </c>
      <c r="G86" s="25">
        <f>'s4'!$B$5</f>
        <v>0.6</v>
      </c>
      <c r="J86" s="1">
        <f>J82+1</f>
        <v>21</v>
      </c>
      <c r="K86" s="2">
        <f>IF(k_2&lt;=n,axis_2,100)</f>
        <v>0.6</v>
      </c>
      <c r="M86" s="1">
        <f>M82+1</f>
        <v>21</v>
      </c>
      <c r="N86" s="2">
        <f>IF(AND(AND(A&lt;=k_2,k_2&lt;=B),k_2&lt;=n),axis_2,100)</f>
        <v>100</v>
      </c>
    </row>
    <row r="87" spans="1:14" ht="12.75">
      <c r="A87" s="4">
        <f>A86</f>
        <v>21</v>
      </c>
      <c r="B87" s="62">
        <f>B86</f>
        <v>20.5</v>
      </c>
      <c r="C87">
        <f>axis_2+IF(k_2&lt;=n,BINOMDIST(k_2,n,p,FALSE),0)</f>
        <v>0.6000000317708647</v>
      </c>
      <c r="F87" s="3">
        <f>F86</f>
        <v>20.5</v>
      </c>
      <c r="G87" s="26">
        <f>axis_2+IF(AND(AND(A&lt;=k_2,k_2&lt;=B),k_2&lt;=n),BINOMDIST(k_2,n,p,FALSE),0)</f>
        <v>0.6</v>
      </c>
      <c r="J87" s="3"/>
      <c r="K87" s="4"/>
      <c r="M87" s="3"/>
      <c r="N87" s="4"/>
    </row>
    <row r="88" spans="1:14" ht="12.75">
      <c r="A88" s="4">
        <f>A86</f>
        <v>21</v>
      </c>
      <c r="B88" s="62">
        <f>B87+1</f>
        <v>21.5</v>
      </c>
      <c r="C88" s="26">
        <f>C87</f>
        <v>0.6000000317708647</v>
      </c>
      <c r="F88" s="3">
        <f>F87+1</f>
        <v>21.5</v>
      </c>
      <c r="G88" s="26">
        <f>G87</f>
        <v>0.6</v>
      </c>
      <c r="J88" s="3"/>
      <c r="K88" s="4"/>
      <c r="M88" s="3"/>
      <c r="N88" s="4"/>
    </row>
    <row r="89" spans="1:14" ht="12.75">
      <c r="A89" s="6">
        <f>A86</f>
        <v>21</v>
      </c>
      <c r="B89" s="63">
        <f>B88</f>
        <v>21.5</v>
      </c>
      <c r="C89" s="27">
        <f>C86</f>
        <v>0.6</v>
      </c>
      <c r="F89" s="5">
        <f>F88</f>
        <v>21.5</v>
      </c>
      <c r="G89" s="27">
        <f>G86</f>
        <v>0.6</v>
      </c>
      <c r="J89" s="5"/>
      <c r="K89" s="6"/>
      <c r="M89" s="5"/>
      <c r="N89" s="6"/>
    </row>
    <row r="90" spans="1:14" ht="12.75">
      <c r="A90" s="2">
        <f>A86+1</f>
        <v>22</v>
      </c>
      <c r="B90" s="61">
        <f>A90-0.5</f>
        <v>21.5</v>
      </c>
      <c r="C90" s="25">
        <f>'s4'!$B$5</f>
        <v>0.6</v>
      </c>
      <c r="F90" s="1">
        <f>A90-0.5</f>
        <v>21.5</v>
      </c>
      <c r="G90" s="25">
        <f>'s4'!$B$5</f>
        <v>0.6</v>
      </c>
      <c r="J90" s="1">
        <f>J86+1</f>
        <v>22</v>
      </c>
      <c r="K90" s="2">
        <f>IF(k_2&lt;=n,axis_2,100)</f>
        <v>0.6</v>
      </c>
      <c r="M90" s="1">
        <f>M86+1</f>
        <v>22</v>
      </c>
      <c r="N90" s="2">
        <f>IF(AND(AND(A&lt;=k_2,k_2&lt;=B),k_2&lt;=n),axis_2,100)</f>
        <v>100</v>
      </c>
    </row>
    <row r="91" spans="1:14" ht="12.75">
      <c r="A91" s="4">
        <f>A90</f>
        <v>22</v>
      </c>
      <c r="B91" s="62">
        <f>B90</f>
        <v>21.5</v>
      </c>
      <c r="C91">
        <f>axis_2+IF(k_2&lt;=n,BINOMDIST(k_2,n,p,FALSE),0)</f>
        <v>0.6000000024756518</v>
      </c>
      <c r="F91" s="3">
        <f>F90</f>
        <v>21.5</v>
      </c>
      <c r="G91" s="26">
        <f>axis_2+IF(AND(AND(A&lt;=k_2,k_2&lt;=B),k_2&lt;=n),BINOMDIST(k_2,n,p,FALSE),0)</f>
        <v>0.6</v>
      </c>
      <c r="J91" s="3"/>
      <c r="K91" s="4"/>
      <c r="M91" s="3"/>
      <c r="N91" s="4"/>
    </row>
    <row r="92" spans="1:14" ht="12.75">
      <c r="A92" s="4">
        <f>A90</f>
        <v>22</v>
      </c>
      <c r="B92" s="62">
        <f>B91+1</f>
        <v>22.5</v>
      </c>
      <c r="C92" s="26">
        <f>C91</f>
        <v>0.6000000024756518</v>
      </c>
      <c r="F92" s="3">
        <f>F91+1</f>
        <v>22.5</v>
      </c>
      <c r="G92" s="26">
        <f>G91</f>
        <v>0.6</v>
      </c>
      <c r="J92" s="3"/>
      <c r="K92" s="4"/>
      <c r="M92" s="3"/>
      <c r="N92" s="4"/>
    </row>
    <row r="93" spans="1:14" ht="12.75">
      <c r="A93" s="6">
        <f>A90</f>
        <v>22</v>
      </c>
      <c r="B93" s="63">
        <f>B92</f>
        <v>22.5</v>
      </c>
      <c r="C93" s="27">
        <f>C90</f>
        <v>0.6</v>
      </c>
      <c r="F93" s="5">
        <f>F92</f>
        <v>22.5</v>
      </c>
      <c r="G93" s="27">
        <f>G90</f>
        <v>0.6</v>
      </c>
      <c r="J93" s="5"/>
      <c r="K93" s="6"/>
      <c r="M93" s="5"/>
      <c r="N93" s="6"/>
    </row>
    <row r="94" spans="1:14" ht="12.75">
      <c r="A94" s="2">
        <f>A90+1</f>
        <v>23</v>
      </c>
      <c r="B94" s="61">
        <f>A94-0.5</f>
        <v>22.5</v>
      </c>
      <c r="C94" s="25">
        <f>'s4'!$B$5</f>
        <v>0.6</v>
      </c>
      <c r="F94" s="1">
        <f>A94-0.5</f>
        <v>22.5</v>
      </c>
      <c r="G94" s="25">
        <f>'s4'!$B$5</f>
        <v>0.6</v>
      </c>
      <c r="J94" s="1">
        <f>J90+1</f>
        <v>23</v>
      </c>
      <c r="K94" s="2">
        <f>IF(k_2&lt;=n,axis_2,100)</f>
        <v>0.6</v>
      </c>
      <c r="M94" s="1">
        <f>M90+1</f>
        <v>23</v>
      </c>
      <c r="N94" s="2">
        <f>IF(AND(AND(A&lt;=k_2,k_2&lt;=B),k_2&lt;=n),axis_2,100)</f>
        <v>100</v>
      </c>
    </row>
    <row r="95" spans="1:14" ht="12.75">
      <c r="A95" s="4">
        <f>A94</f>
        <v>23</v>
      </c>
      <c r="B95" s="62">
        <f>B94</f>
        <v>22.5</v>
      </c>
      <c r="C95">
        <f>axis_2+IF(k_2&lt;=n,BINOMDIST(k_2,n,p,FALSE),0)</f>
        <v>0.6000000001383905</v>
      </c>
      <c r="F95" s="3">
        <f>F94</f>
        <v>22.5</v>
      </c>
      <c r="G95" s="26">
        <f>axis_2+IF(AND(AND(A&lt;=k_2,k_2&lt;=B),k_2&lt;=n),BINOMDIST(k_2,n,p,FALSE),0)</f>
        <v>0.6</v>
      </c>
      <c r="J95" s="3"/>
      <c r="K95" s="4"/>
      <c r="M95" s="3"/>
      <c r="N95" s="4"/>
    </row>
    <row r="96" spans="1:14" ht="12.75">
      <c r="A96" s="4">
        <f>A94</f>
        <v>23</v>
      </c>
      <c r="B96" s="62">
        <f>B95+1</f>
        <v>23.5</v>
      </c>
      <c r="C96" s="26">
        <f>C95</f>
        <v>0.6000000001383905</v>
      </c>
      <c r="F96" s="3">
        <f>F95+1</f>
        <v>23.5</v>
      </c>
      <c r="G96" s="26">
        <f>G95</f>
        <v>0.6</v>
      </c>
      <c r="J96" s="3"/>
      <c r="K96" s="4"/>
      <c r="M96" s="3"/>
      <c r="N96" s="4"/>
    </row>
    <row r="97" spans="1:14" ht="12.75">
      <c r="A97" s="6">
        <f>A94</f>
        <v>23</v>
      </c>
      <c r="B97" s="63">
        <f>B96</f>
        <v>23.5</v>
      </c>
      <c r="C97" s="27">
        <f>C94</f>
        <v>0.6</v>
      </c>
      <c r="F97" s="5">
        <f>F96</f>
        <v>23.5</v>
      </c>
      <c r="G97" s="27">
        <f>G94</f>
        <v>0.6</v>
      </c>
      <c r="J97" s="5"/>
      <c r="K97" s="6"/>
      <c r="M97" s="5"/>
      <c r="N97" s="6"/>
    </row>
    <row r="98" spans="1:14" ht="12.75">
      <c r="A98" s="2">
        <f>A94+1</f>
        <v>24</v>
      </c>
      <c r="B98" s="61">
        <f>A98-0.5</f>
        <v>23.5</v>
      </c>
      <c r="C98" s="25">
        <f>'s4'!$B$5</f>
        <v>0.6</v>
      </c>
      <c r="F98" s="1">
        <f>A98-0.5</f>
        <v>23.5</v>
      </c>
      <c r="G98" s="25">
        <f>'s4'!$B$5</f>
        <v>0.6</v>
      </c>
      <c r="I98" s="10"/>
      <c r="J98" s="1">
        <f>J94+1</f>
        <v>24</v>
      </c>
      <c r="K98" s="2">
        <f>IF(k_2&lt;=n,axis_2,100)</f>
        <v>0.6</v>
      </c>
      <c r="M98" s="1">
        <f>M94+1</f>
        <v>24</v>
      </c>
      <c r="N98" s="2">
        <f>IF(AND(AND(A&lt;=k_2,k_2&lt;=B),k_2&lt;=n),axis_2,100)</f>
        <v>100</v>
      </c>
    </row>
    <row r="99" spans="1:14" ht="12.75">
      <c r="A99" s="4">
        <f>A98</f>
        <v>24</v>
      </c>
      <c r="B99" s="62">
        <f>B98</f>
        <v>23.5</v>
      </c>
      <c r="C99">
        <f>axis_2+IF(k_2&lt;=n,BINOMDIST(k_2,n,p,FALSE),0)</f>
        <v>0.6000000000049425</v>
      </c>
      <c r="F99" s="3">
        <f>F98</f>
        <v>23.5</v>
      </c>
      <c r="G99" s="26">
        <f>axis_2+IF(AND(AND(A&lt;=k_2,k_2&lt;=B),k_2&lt;=n),BINOMDIST(k_2,n,p,FALSE),0)</f>
        <v>0.6</v>
      </c>
      <c r="I99" s="10"/>
      <c r="J99" s="3"/>
      <c r="K99" s="4"/>
      <c r="M99" s="3"/>
      <c r="N99" s="4"/>
    </row>
    <row r="100" spans="1:14" ht="12.75">
      <c r="A100" s="4">
        <f>A98</f>
        <v>24</v>
      </c>
      <c r="B100" s="62">
        <f>B99+1</f>
        <v>24.5</v>
      </c>
      <c r="C100" s="26">
        <f>C99</f>
        <v>0.6000000000049425</v>
      </c>
      <c r="F100" s="3">
        <f>F99+1</f>
        <v>24.5</v>
      </c>
      <c r="G100" s="26">
        <f>G99</f>
        <v>0.6</v>
      </c>
      <c r="I100" s="10"/>
      <c r="J100" s="3"/>
      <c r="K100" s="4"/>
      <c r="M100" s="3"/>
      <c r="N100" s="4"/>
    </row>
    <row r="101" spans="1:14" ht="12.75">
      <c r="A101" s="6">
        <f>A98</f>
        <v>24</v>
      </c>
      <c r="B101" s="63">
        <f>B100</f>
        <v>24.5</v>
      </c>
      <c r="C101" s="27">
        <f>C98</f>
        <v>0.6</v>
      </c>
      <c r="F101" s="5">
        <f>F100</f>
        <v>24.5</v>
      </c>
      <c r="G101" s="27">
        <f>G98</f>
        <v>0.6</v>
      </c>
      <c r="I101" s="10"/>
      <c r="J101" s="5"/>
      <c r="K101" s="6"/>
      <c r="M101" s="5"/>
      <c r="N101" s="6"/>
    </row>
    <row r="102" spans="1:14" ht="12.75">
      <c r="A102" s="2">
        <f>A98+1</f>
        <v>25</v>
      </c>
      <c r="B102" s="61">
        <f>A102-0.5</f>
        <v>24.5</v>
      </c>
      <c r="C102" s="25">
        <f>'s4'!$B$5</f>
        <v>0.6</v>
      </c>
      <c r="F102" s="1">
        <f>A102-0.5</f>
        <v>24.5</v>
      </c>
      <c r="G102" s="25">
        <f>'s4'!$B$5</f>
        <v>0.6</v>
      </c>
      <c r="I102" s="10"/>
      <c r="J102" s="1">
        <f>J98+1</f>
        <v>25</v>
      </c>
      <c r="K102" s="2">
        <f>IF(k_2&lt;=n,axis_2,100)</f>
        <v>0.6</v>
      </c>
      <c r="M102" s="1">
        <f>M98+1</f>
        <v>25</v>
      </c>
      <c r="N102" s="2">
        <f>IF(AND(AND(A&lt;=k_2,k_2&lt;=B),k_2&lt;=n),axis_2,100)</f>
        <v>100</v>
      </c>
    </row>
    <row r="103" spans="1:14" ht="12.75">
      <c r="A103" s="4">
        <f>A102</f>
        <v>25</v>
      </c>
      <c r="B103" s="62">
        <f>B102</f>
        <v>24.5</v>
      </c>
      <c r="C103">
        <f>axis_2+IF(k_2&lt;=n,BINOMDIST(k_2,n,p,FALSE),0)</f>
        <v>0.6000000000000847</v>
      </c>
      <c r="F103" s="3">
        <f>F102</f>
        <v>24.5</v>
      </c>
      <c r="G103" s="26">
        <f>axis_2+IF(AND(AND(A&lt;=k_2,k_2&lt;=B),k_2&lt;=n),BINOMDIST(k_2,n,p,FALSE),0)</f>
        <v>0.6</v>
      </c>
      <c r="I103" s="10"/>
      <c r="J103" s="3"/>
      <c r="K103" s="4"/>
      <c r="M103" s="3"/>
      <c r="N103" s="4"/>
    </row>
    <row r="104" spans="1:14" ht="12.75">
      <c r="A104" s="4">
        <f>A102</f>
        <v>25</v>
      </c>
      <c r="B104" s="62">
        <f>B103+1</f>
        <v>25.5</v>
      </c>
      <c r="C104" s="26">
        <f>C103</f>
        <v>0.6000000000000847</v>
      </c>
      <c r="F104" s="3">
        <f>F103+1</f>
        <v>25.5</v>
      </c>
      <c r="G104" s="26">
        <f>G103</f>
        <v>0.6</v>
      </c>
      <c r="I104" s="10"/>
      <c r="J104" s="3"/>
      <c r="K104" s="4"/>
      <c r="M104" s="3"/>
      <c r="N104" s="4"/>
    </row>
    <row r="105" spans="1:14" ht="12.75">
      <c r="A105" s="6">
        <f>A102</f>
        <v>25</v>
      </c>
      <c r="B105" s="63">
        <f>B104</f>
        <v>25.5</v>
      </c>
      <c r="C105" s="27">
        <f>C102</f>
        <v>0.6</v>
      </c>
      <c r="F105" s="5">
        <f>F104</f>
        <v>25.5</v>
      </c>
      <c r="G105" s="27">
        <f>G102</f>
        <v>0.6</v>
      </c>
      <c r="I105" s="10"/>
      <c r="J105" s="5"/>
      <c r="K105" s="6"/>
      <c r="M105" s="5"/>
      <c r="N105" s="6"/>
    </row>
    <row r="106" spans="1:14" ht="12.75">
      <c r="A106" s="2">
        <f>A102+1</f>
        <v>26</v>
      </c>
      <c r="B106" s="61">
        <f>A106-0.5</f>
        <v>25.5</v>
      </c>
      <c r="C106" s="25">
        <f>'s4'!$B$5</f>
        <v>0.6</v>
      </c>
      <c r="F106" s="1">
        <f>A106-0.5</f>
        <v>25.5</v>
      </c>
      <c r="G106" s="25">
        <f>'s4'!$B$5</f>
        <v>0.6</v>
      </c>
      <c r="I106" s="10"/>
      <c r="J106" s="1">
        <f>J102+1</f>
        <v>26</v>
      </c>
      <c r="K106" s="2">
        <f>IF(k_2&lt;=n,axis_2,100)</f>
        <v>100</v>
      </c>
      <c r="M106" s="1">
        <f>M102+1</f>
        <v>26</v>
      </c>
      <c r="N106" s="2">
        <f>IF(AND(AND(A&lt;=k_2,k_2&lt;=B),k_2&lt;=n),axis_2,100)</f>
        <v>100</v>
      </c>
    </row>
    <row r="107" spans="1:14" ht="12.75">
      <c r="A107" s="4">
        <f>A106</f>
        <v>26</v>
      </c>
      <c r="B107" s="62">
        <f>B106</f>
        <v>25.5</v>
      </c>
      <c r="C107">
        <f>axis_2+IF(k_2&lt;=n,BINOMDIST(k_2,n,p,FALSE),0)</f>
        <v>0.6</v>
      </c>
      <c r="F107" s="3">
        <f>F106</f>
        <v>25.5</v>
      </c>
      <c r="G107" s="26">
        <f>axis_2+IF(AND(AND(A&lt;=k_2,k_2&lt;=B),k_2&lt;=n),BINOMDIST(k_2,n,p,FALSE),0)</f>
        <v>0.6</v>
      </c>
      <c r="I107" s="10"/>
      <c r="J107" s="3"/>
      <c r="K107" s="4"/>
      <c r="M107" s="3"/>
      <c r="N107" s="4"/>
    </row>
    <row r="108" spans="1:14" ht="12.75">
      <c r="A108" s="4">
        <f>A106</f>
        <v>26</v>
      </c>
      <c r="B108" s="62">
        <f>B107+1</f>
        <v>26.5</v>
      </c>
      <c r="C108" s="26">
        <f>C107</f>
        <v>0.6</v>
      </c>
      <c r="F108" s="3">
        <f>F107+1</f>
        <v>26.5</v>
      </c>
      <c r="G108" s="26">
        <f>G107</f>
        <v>0.6</v>
      </c>
      <c r="I108" s="10"/>
      <c r="J108" s="3"/>
      <c r="K108" s="4"/>
      <c r="M108" s="3"/>
      <c r="N108" s="4"/>
    </row>
    <row r="109" spans="1:14" ht="12.75">
      <c r="A109" s="6">
        <f>A106</f>
        <v>26</v>
      </c>
      <c r="B109" s="63">
        <f>B108</f>
        <v>26.5</v>
      </c>
      <c r="C109" s="27">
        <f>C106</f>
        <v>0.6</v>
      </c>
      <c r="F109" s="5">
        <f>F108</f>
        <v>26.5</v>
      </c>
      <c r="G109" s="27">
        <f>G106</f>
        <v>0.6</v>
      </c>
      <c r="I109" s="10"/>
      <c r="J109" s="5"/>
      <c r="K109" s="6"/>
      <c r="M109" s="5"/>
      <c r="N109" s="6"/>
    </row>
    <row r="110" spans="1:14" ht="12.75">
      <c r="A110" s="2">
        <f>A106+1</f>
        <v>27</v>
      </c>
      <c r="B110" s="61">
        <f>A110-0.5</f>
        <v>26.5</v>
      </c>
      <c r="C110" s="25">
        <f>'s4'!$B$5</f>
        <v>0.6</v>
      </c>
      <c r="F110" s="1">
        <f>A110-0.5</f>
        <v>26.5</v>
      </c>
      <c r="G110" s="25">
        <f>'s4'!$B$5</f>
        <v>0.6</v>
      </c>
      <c r="I110" s="10"/>
      <c r="J110" s="1">
        <f>J106+1</f>
        <v>27</v>
      </c>
      <c r="K110" s="2">
        <f>IF(k_2&lt;=n,axis_2,100)</f>
        <v>100</v>
      </c>
      <c r="M110" s="1">
        <f>M106+1</f>
        <v>27</v>
      </c>
      <c r="N110" s="2">
        <f>IF(AND(AND(A&lt;=k_2,k_2&lt;=B),k_2&lt;=n),axis_2,100)</f>
        <v>100</v>
      </c>
    </row>
    <row r="111" spans="1:14" ht="12.75">
      <c r="A111" s="4">
        <f>A110</f>
        <v>27</v>
      </c>
      <c r="B111" s="62">
        <f>B110</f>
        <v>26.5</v>
      </c>
      <c r="C111">
        <f>axis_2+IF(k_2&lt;=n,BINOMDIST(k_2,n,p,FALSE),0)</f>
        <v>0.6</v>
      </c>
      <c r="F111" s="3">
        <f>F110</f>
        <v>26.5</v>
      </c>
      <c r="G111" s="26">
        <f>axis_2+IF(AND(AND(A&lt;=k_2,k_2&lt;=B),k_2&lt;=n),BINOMDIST(k_2,n,p,FALSE),0)</f>
        <v>0.6</v>
      </c>
      <c r="I111" s="10"/>
      <c r="J111" s="3"/>
      <c r="K111" s="4"/>
      <c r="M111" s="3"/>
      <c r="N111" s="4"/>
    </row>
    <row r="112" spans="1:14" ht="12.75">
      <c r="A112" s="4">
        <f>A110</f>
        <v>27</v>
      </c>
      <c r="B112" s="62">
        <f>B111+1</f>
        <v>27.5</v>
      </c>
      <c r="C112" s="26">
        <f>C111</f>
        <v>0.6</v>
      </c>
      <c r="F112" s="3">
        <f>F111+1</f>
        <v>27.5</v>
      </c>
      <c r="G112" s="26">
        <f>G111</f>
        <v>0.6</v>
      </c>
      <c r="I112" s="10"/>
      <c r="J112" s="3"/>
      <c r="K112" s="4"/>
      <c r="M112" s="3"/>
      <c r="N112" s="4"/>
    </row>
    <row r="113" spans="1:14" ht="12.75">
      <c r="A113" s="6">
        <f>A110</f>
        <v>27</v>
      </c>
      <c r="B113" s="63">
        <f>B112</f>
        <v>27.5</v>
      </c>
      <c r="C113" s="27">
        <f>C110</f>
        <v>0.6</v>
      </c>
      <c r="F113" s="5">
        <f>F112</f>
        <v>27.5</v>
      </c>
      <c r="G113" s="27">
        <f>G110</f>
        <v>0.6</v>
      </c>
      <c r="I113" s="10"/>
      <c r="J113" s="5"/>
      <c r="K113" s="6"/>
      <c r="M113" s="5"/>
      <c r="N113" s="6"/>
    </row>
    <row r="114" spans="1:14" ht="12.75">
      <c r="A114" s="2">
        <f>A110+1</f>
        <v>28</v>
      </c>
      <c r="B114" s="61">
        <f>A114-0.5</f>
        <v>27.5</v>
      </c>
      <c r="C114" s="25">
        <f>'s4'!$B$5</f>
        <v>0.6</v>
      </c>
      <c r="F114" s="1">
        <f>A114-0.5</f>
        <v>27.5</v>
      </c>
      <c r="G114" s="25">
        <f>'s4'!$B$5</f>
        <v>0.6</v>
      </c>
      <c r="I114" s="10"/>
      <c r="J114" s="1">
        <f>J110+1</f>
        <v>28</v>
      </c>
      <c r="K114" s="2">
        <f>IF(k_2&lt;=n,axis_2,100)</f>
        <v>100</v>
      </c>
      <c r="M114" s="1">
        <f>M110+1</f>
        <v>28</v>
      </c>
      <c r="N114" s="2">
        <f>IF(AND(AND(A&lt;=k_2,k_2&lt;=B),k_2&lt;=n),axis_2,100)</f>
        <v>100</v>
      </c>
    </row>
    <row r="115" spans="1:14" ht="12.75">
      <c r="A115" s="4">
        <f>A114</f>
        <v>28</v>
      </c>
      <c r="B115" s="62">
        <f>B114</f>
        <v>27.5</v>
      </c>
      <c r="C115">
        <f>axis_2+IF(k_2&lt;=n,BINOMDIST(k_2,n,p,FALSE),0)</f>
        <v>0.6</v>
      </c>
      <c r="F115" s="3">
        <f>F114</f>
        <v>27.5</v>
      </c>
      <c r="G115" s="26">
        <f>axis_2+IF(AND(AND(A&lt;=k_2,k_2&lt;=B),k_2&lt;=n),BINOMDIST(k_2,n,p,FALSE),0)</f>
        <v>0.6</v>
      </c>
      <c r="I115" s="10"/>
      <c r="J115" s="3"/>
      <c r="K115" s="4"/>
      <c r="M115" s="3"/>
      <c r="N115" s="4"/>
    </row>
    <row r="116" spans="1:14" ht="12.75">
      <c r="A116" s="4">
        <f>A114</f>
        <v>28</v>
      </c>
      <c r="B116" s="62">
        <f>B115+1</f>
        <v>28.5</v>
      </c>
      <c r="C116" s="26">
        <f>C115</f>
        <v>0.6</v>
      </c>
      <c r="F116" s="3">
        <f>F115+1</f>
        <v>28.5</v>
      </c>
      <c r="G116" s="26">
        <f>G115</f>
        <v>0.6</v>
      </c>
      <c r="I116" s="10"/>
      <c r="J116" s="3"/>
      <c r="K116" s="4"/>
      <c r="M116" s="3"/>
      <c r="N116" s="4"/>
    </row>
    <row r="117" spans="1:14" ht="12.75">
      <c r="A117" s="6">
        <f>A114</f>
        <v>28</v>
      </c>
      <c r="B117" s="63">
        <f>B116</f>
        <v>28.5</v>
      </c>
      <c r="C117" s="27">
        <f>C114</f>
        <v>0.6</v>
      </c>
      <c r="F117" s="5">
        <f>F116</f>
        <v>28.5</v>
      </c>
      <c r="G117" s="27">
        <f>G114</f>
        <v>0.6</v>
      </c>
      <c r="I117" s="10"/>
      <c r="J117" s="5"/>
      <c r="K117" s="6"/>
      <c r="M117" s="5"/>
      <c r="N117" s="6"/>
    </row>
    <row r="118" spans="1:14" ht="12.75">
      <c r="A118" s="2">
        <f>A114+1</f>
        <v>29</v>
      </c>
      <c r="B118" s="61">
        <f>A118-0.5</f>
        <v>28.5</v>
      </c>
      <c r="C118" s="25">
        <f>'s4'!$B$5</f>
        <v>0.6</v>
      </c>
      <c r="F118" s="1">
        <f>A118-0.5</f>
        <v>28.5</v>
      </c>
      <c r="G118" s="25">
        <f>'s4'!$B$5</f>
        <v>0.6</v>
      </c>
      <c r="I118" s="10"/>
      <c r="J118" s="1">
        <f>J114+1</f>
        <v>29</v>
      </c>
      <c r="K118" s="2">
        <f>IF(k_2&lt;=n,axis_2,100)</f>
        <v>100</v>
      </c>
      <c r="M118" s="1">
        <f>M114+1</f>
        <v>29</v>
      </c>
      <c r="N118" s="2">
        <f>IF(AND(AND(A&lt;=k_2,k_2&lt;=B),k_2&lt;=n),axis_2,100)</f>
        <v>100</v>
      </c>
    </row>
    <row r="119" spans="1:14" ht="12.75">
      <c r="A119" s="4">
        <f>A118</f>
        <v>29</v>
      </c>
      <c r="B119" s="62">
        <f>B118</f>
        <v>28.5</v>
      </c>
      <c r="C119">
        <f>axis_2+IF(k_2&lt;=n,BINOMDIST(k_2,n,p,FALSE),0)</f>
        <v>0.6</v>
      </c>
      <c r="F119" s="3">
        <f>F118</f>
        <v>28.5</v>
      </c>
      <c r="G119" s="26">
        <f>axis_2+IF(AND(AND(A&lt;=k_2,k_2&lt;=B),k_2&lt;=n),BINOMDIST(k_2,n,p,FALSE),0)</f>
        <v>0.6</v>
      </c>
      <c r="I119" s="10"/>
      <c r="J119" s="3"/>
      <c r="K119" s="4"/>
      <c r="M119" s="3"/>
      <c r="N119" s="4"/>
    </row>
    <row r="120" spans="1:14" ht="12.75">
      <c r="A120" s="4">
        <f>A118</f>
        <v>29</v>
      </c>
      <c r="B120" s="62">
        <f>B119+1</f>
        <v>29.5</v>
      </c>
      <c r="C120" s="26">
        <f>C119</f>
        <v>0.6</v>
      </c>
      <c r="F120" s="3">
        <f>F119+1</f>
        <v>29.5</v>
      </c>
      <c r="G120" s="26">
        <f>G119</f>
        <v>0.6</v>
      </c>
      <c r="I120" s="10"/>
      <c r="J120" s="3"/>
      <c r="K120" s="4"/>
      <c r="M120" s="3"/>
      <c r="N120" s="4"/>
    </row>
    <row r="121" spans="1:14" ht="12.75">
      <c r="A121" s="6">
        <f>A118</f>
        <v>29</v>
      </c>
      <c r="B121" s="63">
        <f>B120</f>
        <v>29.5</v>
      </c>
      <c r="C121" s="27">
        <f>C118</f>
        <v>0.6</v>
      </c>
      <c r="F121" s="5">
        <f>F120</f>
        <v>29.5</v>
      </c>
      <c r="G121" s="27">
        <f>G118</f>
        <v>0.6</v>
      </c>
      <c r="I121" s="10"/>
      <c r="J121" s="5"/>
      <c r="K121" s="6"/>
      <c r="M121" s="5"/>
      <c r="N121" s="6"/>
    </row>
    <row r="122" spans="1:14" ht="12.75">
      <c r="A122" s="2">
        <f>A118+1</f>
        <v>30</v>
      </c>
      <c r="B122" s="61">
        <f>A122-0.5</f>
        <v>29.5</v>
      </c>
      <c r="C122" s="25">
        <f>'s4'!$B$5</f>
        <v>0.6</v>
      </c>
      <c r="F122" s="1">
        <f>A122-0.5</f>
        <v>29.5</v>
      </c>
      <c r="G122" s="25">
        <f>'s4'!$B$5</f>
        <v>0.6</v>
      </c>
      <c r="I122" s="10"/>
      <c r="J122" s="1">
        <f>J118+1</f>
        <v>30</v>
      </c>
      <c r="K122" s="2">
        <f>IF(k_2&lt;=n,axis_2,100)</f>
        <v>100</v>
      </c>
      <c r="M122" s="1">
        <f>M118+1</f>
        <v>30</v>
      </c>
      <c r="N122" s="2">
        <f>IF(AND(AND(A&lt;=k_2,k_2&lt;=B),k_2&lt;=n),axis_2,100)</f>
        <v>100</v>
      </c>
    </row>
    <row r="123" spans="1:14" ht="12.75">
      <c r="A123" s="4">
        <f>A122</f>
        <v>30</v>
      </c>
      <c r="B123" s="62">
        <f>B122</f>
        <v>29.5</v>
      </c>
      <c r="C123">
        <f>axis_2+IF(k_2&lt;=n,BINOMDIST(k_2,n,p,FALSE),0)</f>
        <v>0.6</v>
      </c>
      <c r="F123" s="3">
        <f>F122</f>
        <v>29.5</v>
      </c>
      <c r="G123" s="26">
        <f>axis_2+IF(AND(AND(A&lt;=k_2,k_2&lt;=B),k_2&lt;=n),BINOMDIST(k_2,n,p,FALSE),0)</f>
        <v>0.6</v>
      </c>
      <c r="I123" s="10"/>
      <c r="J123" s="3"/>
      <c r="K123" s="4"/>
      <c r="M123" s="3"/>
      <c r="N123" s="4"/>
    </row>
    <row r="124" spans="1:14" ht="12.75">
      <c r="A124" s="4">
        <f>A122</f>
        <v>30</v>
      </c>
      <c r="B124" s="62">
        <f>B123+1</f>
        <v>30.5</v>
      </c>
      <c r="C124" s="26">
        <f>C123</f>
        <v>0.6</v>
      </c>
      <c r="F124" s="3">
        <f>F123+1</f>
        <v>30.5</v>
      </c>
      <c r="G124" s="26">
        <f>G123</f>
        <v>0.6</v>
      </c>
      <c r="I124" s="10"/>
      <c r="J124" s="3"/>
      <c r="K124" s="4"/>
      <c r="M124" s="3"/>
      <c r="N124" s="4"/>
    </row>
    <row r="125" spans="1:14" ht="12.75">
      <c r="A125" s="6">
        <f>A122</f>
        <v>30</v>
      </c>
      <c r="B125" s="63">
        <f>B124</f>
        <v>30.5</v>
      </c>
      <c r="C125" s="27">
        <f>C122</f>
        <v>0.6</v>
      </c>
      <c r="F125" s="5">
        <f>F124</f>
        <v>30.5</v>
      </c>
      <c r="G125" s="27">
        <f>G122</f>
        <v>0.6</v>
      </c>
      <c r="I125" s="10"/>
      <c r="J125" s="5"/>
      <c r="K125" s="6"/>
      <c r="M125" s="5"/>
      <c r="N125" s="6"/>
    </row>
    <row r="126" spans="1:14" ht="12.75">
      <c r="A126" s="2">
        <f>A122+1</f>
        <v>31</v>
      </c>
      <c r="B126" s="61">
        <f>A126-0.5</f>
        <v>30.5</v>
      </c>
      <c r="C126" s="25">
        <f>'s4'!$B$5</f>
        <v>0.6</v>
      </c>
      <c r="F126" s="1">
        <f>A126-0.5</f>
        <v>30.5</v>
      </c>
      <c r="G126" s="25">
        <f>'s4'!$B$5</f>
        <v>0.6</v>
      </c>
      <c r="I126" s="10"/>
      <c r="J126" s="1">
        <f>J122+1</f>
        <v>31</v>
      </c>
      <c r="K126" s="2">
        <f>IF(k_2&lt;=n,axis_2,100)</f>
        <v>100</v>
      </c>
      <c r="M126" s="1">
        <f>M122+1</f>
        <v>31</v>
      </c>
      <c r="N126" s="2">
        <f>IF(AND(AND(A&lt;=k_2,k_2&lt;=B),k_2&lt;=n),axis_2,100)</f>
        <v>100</v>
      </c>
    </row>
    <row r="127" spans="1:14" ht="12.75">
      <c r="A127" s="4">
        <f>A126</f>
        <v>31</v>
      </c>
      <c r="B127" s="62">
        <f>B126</f>
        <v>30.5</v>
      </c>
      <c r="C127">
        <f>axis_2+IF(k_2&lt;=n,BINOMDIST(k_2,n,p,FALSE),0)</f>
        <v>0.6</v>
      </c>
      <c r="F127" s="3">
        <f>F126</f>
        <v>30.5</v>
      </c>
      <c r="G127" s="26">
        <f>axis_2+IF(AND(AND(A&lt;=k_2,k_2&lt;=B),k_2&lt;=n),BINOMDIST(k_2,n,p,FALSE),0)</f>
        <v>0.6</v>
      </c>
      <c r="I127" s="10"/>
      <c r="J127" s="3"/>
      <c r="K127" s="4"/>
      <c r="M127" s="3"/>
      <c r="N127" s="4"/>
    </row>
    <row r="128" spans="1:14" ht="12.75">
      <c r="A128" s="4">
        <f>A126</f>
        <v>31</v>
      </c>
      <c r="B128" s="62">
        <f>B127+1</f>
        <v>31.5</v>
      </c>
      <c r="C128" s="26">
        <f>C127</f>
        <v>0.6</v>
      </c>
      <c r="F128" s="3">
        <f>F127+1</f>
        <v>31.5</v>
      </c>
      <c r="G128" s="26">
        <f>G127</f>
        <v>0.6</v>
      </c>
      <c r="I128" s="10"/>
      <c r="J128" s="3"/>
      <c r="K128" s="4"/>
      <c r="M128" s="3"/>
      <c r="N128" s="4"/>
    </row>
    <row r="129" spans="1:14" ht="12.75">
      <c r="A129" s="6">
        <f>A126</f>
        <v>31</v>
      </c>
      <c r="B129" s="63">
        <f>B128</f>
        <v>31.5</v>
      </c>
      <c r="C129" s="27">
        <f>C126</f>
        <v>0.6</v>
      </c>
      <c r="F129" s="5">
        <f>F128</f>
        <v>31.5</v>
      </c>
      <c r="G129" s="27">
        <f>G126</f>
        <v>0.6</v>
      </c>
      <c r="I129" s="10"/>
      <c r="J129" s="5"/>
      <c r="K129" s="6"/>
      <c r="M129" s="5"/>
      <c r="N129" s="6"/>
    </row>
    <row r="130" spans="1:14" ht="12.75">
      <c r="A130" s="2">
        <f>A126+1</f>
        <v>32</v>
      </c>
      <c r="B130" s="61">
        <f>A130-0.5</f>
        <v>31.5</v>
      </c>
      <c r="C130" s="25">
        <f>'s4'!$B$5</f>
        <v>0.6</v>
      </c>
      <c r="F130" s="1">
        <f>A130-0.5</f>
        <v>31.5</v>
      </c>
      <c r="G130" s="25">
        <f>'s4'!$B$5</f>
        <v>0.6</v>
      </c>
      <c r="I130" s="10"/>
      <c r="J130" s="1">
        <f>J126+1</f>
        <v>32</v>
      </c>
      <c r="K130" s="2">
        <f>IF(k_2&lt;=n,axis_2,100)</f>
        <v>100</v>
      </c>
      <c r="M130" s="1">
        <f>M126+1</f>
        <v>32</v>
      </c>
      <c r="N130" s="2">
        <f>IF(AND(AND(A&lt;=k_2,k_2&lt;=B),k_2&lt;=n),axis_2,100)</f>
        <v>100</v>
      </c>
    </row>
    <row r="131" spans="1:14" ht="12.75">
      <c r="A131" s="4">
        <f>A130</f>
        <v>32</v>
      </c>
      <c r="B131" s="62">
        <f>B130</f>
        <v>31.5</v>
      </c>
      <c r="C131">
        <f>axis_2+IF(k_2&lt;=n,BINOMDIST(k_2,n,p,FALSE),0)</f>
        <v>0.6</v>
      </c>
      <c r="F131" s="3">
        <f>F130</f>
        <v>31.5</v>
      </c>
      <c r="G131" s="26">
        <f>axis_2+IF(AND(AND(A&lt;=k_2,k_2&lt;=B),k_2&lt;=n),BINOMDIST(k_2,n,p,FALSE),0)</f>
        <v>0.6</v>
      </c>
      <c r="I131" s="10"/>
      <c r="J131" s="3"/>
      <c r="K131" s="4"/>
      <c r="M131" s="3"/>
      <c r="N131" s="4"/>
    </row>
    <row r="132" spans="1:14" ht="12.75">
      <c r="A132" s="4">
        <f>A130</f>
        <v>32</v>
      </c>
      <c r="B132" s="62">
        <f>B131+1</f>
        <v>32.5</v>
      </c>
      <c r="C132" s="26">
        <f>C131</f>
        <v>0.6</v>
      </c>
      <c r="F132" s="3">
        <f>F131+1</f>
        <v>32.5</v>
      </c>
      <c r="G132" s="26">
        <f>G131</f>
        <v>0.6</v>
      </c>
      <c r="I132" s="10"/>
      <c r="J132" s="3"/>
      <c r="K132" s="4"/>
      <c r="M132" s="3"/>
      <c r="N132" s="4"/>
    </row>
    <row r="133" spans="1:14" ht="12.75">
      <c r="A133" s="6">
        <f>A130</f>
        <v>32</v>
      </c>
      <c r="B133" s="63">
        <f>B132</f>
        <v>32.5</v>
      </c>
      <c r="C133" s="27">
        <f>C130</f>
        <v>0.6</v>
      </c>
      <c r="F133" s="5">
        <f>F132</f>
        <v>32.5</v>
      </c>
      <c r="G133" s="27">
        <f>G130</f>
        <v>0.6</v>
      </c>
      <c r="I133" s="10"/>
      <c r="J133" s="5"/>
      <c r="K133" s="6"/>
      <c r="M133" s="5"/>
      <c r="N133" s="6"/>
    </row>
    <row r="134" spans="1:14" ht="12.75">
      <c r="A134" s="2">
        <f>A130+1</f>
        <v>33</v>
      </c>
      <c r="B134" s="61">
        <f>A134-0.5</f>
        <v>32.5</v>
      </c>
      <c r="C134" s="25">
        <f>'s4'!$B$5</f>
        <v>0.6</v>
      </c>
      <c r="F134" s="1">
        <f>A134-0.5</f>
        <v>32.5</v>
      </c>
      <c r="G134" s="25">
        <f>'s4'!$B$5</f>
        <v>0.6</v>
      </c>
      <c r="I134" s="10"/>
      <c r="J134" s="1">
        <f>J130+1</f>
        <v>33</v>
      </c>
      <c r="K134" s="2">
        <f>IF(k_2&lt;=n,axis_2,100)</f>
        <v>100</v>
      </c>
      <c r="M134" s="1">
        <f>M130+1</f>
        <v>33</v>
      </c>
      <c r="N134" s="2">
        <f>IF(AND(AND(A&lt;=k_2,k_2&lt;=B),k_2&lt;=n),axis_2,100)</f>
        <v>100</v>
      </c>
    </row>
    <row r="135" spans="1:14" ht="12.75">
      <c r="A135" s="4">
        <f>A134</f>
        <v>33</v>
      </c>
      <c r="B135" s="62">
        <f>B134</f>
        <v>32.5</v>
      </c>
      <c r="C135">
        <f>axis_2+IF(k_2&lt;=n,BINOMDIST(k_2,n,p,FALSE),0)</f>
        <v>0.6</v>
      </c>
      <c r="F135" s="3">
        <f>F134</f>
        <v>32.5</v>
      </c>
      <c r="G135" s="26">
        <f>axis_2+IF(AND(AND(A&lt;=k_2,k_2&lt;=B),k_2&lt;=n),BINOMDIST(k_2,n,p,FALSE),0)</f>
        <v>0.6</v>
      </c>
      <c r="I135" s="10"/>
      <c r="J135" s="3"/>
      <c r="K135" s="4"/>
      <c r="M135" s="3"/>
      <c r="N135" s="4"/>
    </row>
    <row r="136" spans="1:14" ht="12.75">
      <c r="A136" s="4">
        <f>A134</f>
        <v>33</v>
      </c>
      <c r="B136" s="62">
        <f>B135+1</f>
        <v>33.5</v>
      </c>
      <c r="C136" s="26">
        <f>C135</f>
        <v>0.6</v>
      </c>
      <c r="F136" s="3">
        <f>F135+1</f>
        <v>33.5</v>
      </c>
      <c r="G136" s="26">
        <f>G135</f>
        <v>0.6</v>
      </c>
      <c r="I136" s="10"/>
      <c r="J136" s="3"/>
      <c r="K136" s="4"/>
      <c r="M136" s="3"/>
      <c r="N136" s="4"/>
    </row>
    <row r="137" spans="1:14" ht="12.75">
      <c r="A137" s="6">
        <f>A134</f>
        <v>33</v>
      </c>
      <c r="B137" s="63">
        <f>B136</f>
        <v>33.5</v>
      </c>
      <c r="C137" s="27">
        <f>C134</f>
        <v>0.6</v>
      </c>
      <c r="F137" s="5">
        <f>F136</f>
        <v>33.5</v>
      </c>
      <c r="G137" s="27">
        <f>G134</f>
        <v>0.6</v>
      </c>
      <c r="I137" s="10"/>
      <c r="J137" s="5"/>
      <c r="K137" s="6"/>
      <c r="M137" s="5"/>
      <c r="N137" s="6"/>
    </row>
    <row r="138" spans="1:14" ht="12.75">
      <c r="A138" s="2">
        <f>A134+1</f>
        <v>34</v>
      </c>
      <c r="B138" s="61">
        <f>A138-0.5</f>
        <v>33.5</v>
      </c>
      <c r="C138" s="25">
        <f>'s4'!$B$5</f>
        <v>0.6</v>
      </c>
      <c r="F138" s="1">
        <f>A138-0.5</f>
        <v>33.5</v>
      </c>
      <c r="G138" s="25">
        <f>'s4'!$B$5</f>
        <v>0.6</v>
      </c>
      <c r="J138" s="1">
        <f>J134+1</f>
        <v>34</v>
      </c>
      <c r="K138" s="2">
        <f>IF(k_2&lt;=n,axis_2,100)</f>
        <v>100</v>
      </c>
      <c r="M138" s="1">
        <f>M134+1</f>
        <v>34</v>
      </c>
      <c r="N138" s="2">
        <f>IF(AND(AND(A&lt;=k_2,k_2&lt;=B),k_2&lt;=n),axis_2,100)</f>
        <v>100</v>
      </c>
    </row>
    <row r="139" spans="1:14" ht="12.75">
      <c r="A139" s="4">
        <f>A138</f>
        <v>34</v>
      </c>
      <c r="B139" s="62">
        <f>B138</f>
        <v>33.5</v>
      </c>
      <c r="C139">
        <f>axis_2+IF(k_2&lt;=n,BINOMDIST(k_2,n,p,FALSE),0)</f>
        <v>0.6</v>
      </c>
      <c r="F139" s="3">
        <f>F138</f>
        <v>33.5</v>
      </c>
      <c r="G139" s="26">
        <f>axis_2+IF(AND(AND(A&lt;=k_2,k_2&lt;=B),k_2&lt;=n),BINOMDIST(k_2,n,p,FALSE),0)</f>
        <v>0.6</v>
      </c>
      <c r="J139" s="3"/>
      <c r="K139" s="4"/>
      <c r="M139" s="3"/>
      <c r="N139" s="4"/>
    </row>
    <row r="140" spans="1:14" ht="12.75">
      <c r="A140" s="4">
        <f>A138</f>
        <v>34</v>
      </c>
      <c r="B140" s="62">
        <f>B139+1</f>
        <v>34.5</v>
      </c>
      <c r="C140" s="26">
        <f>C139</f>
        <v>0.6</v>
      </c>
      <c r="F140" s="3">
        <f>F139+1</f>
        <v>34.5</v>
      </c>
      <c r="G140" s="26">
        <f>G139</f>
        <v>0.6</v>
      </c>
      <c r="J140" s="3"/>
      <c r="K140" s="4"/>
      <c r="M140" s="3"/>
      <c r="N140" s="4"/>
    </row>
    <row r="141" spans="1:14" ht="12.75">
      <c r="A141" s="6">
        <f>A138</f>
        <v>34</v>
      </c>
      <c r="B141" s="63">
        <f>B140</f>
        <v>34.5</v>
      </c>
      <c r="C141" s="27">
        <f>C138</f>
        <v>0.6</v>
      </c>
      <c r="F141" s="5">
        <f>F140</f>
        <v>34.5</v>
      </c>
      <c r="G141" s="27">
        <f>G138</f>
        <v>0.6</v>
      </c>
      <c r="J141" s="5"/>
      <c r="K141" s="6"/>
      <c r="M141" s="5"/>
      <c r="N141" s="6"/>
    </row>
    <row r="142" spans="1:14" ht="12.75">
      <c r="A142" s="2">
        <f>A138+1</f>
        <v>35</v>
      </c>
      <c r="B142" s="61">
        <f>A142-0.5</f>
        <v>34.5</v>
      </c>
      <c r="C142" s="25">
        <f>'s4'!$B$5</f>
        <v>0.6</v>
      </c>
      <c r="F142" s="1">
        <f>A142-0.5</f>
        <v>34.5</v>
      </c>
      <c r="G142" s="25">
        <f>'s4'!$B$5</f>
        <v>0.6</v>
      </c>
      <c r="J142" s="1">
        <f>J138+1</f>
        <v>35</v>
      </c>
      <c r="K142" s="2">
        <f>IF(k_2&lt;=n,axis_2,100)</f>
        <v>100</v>
      </c>
      <c r="M142" s="1">
        <f>M138+1</f>
        <v>35</v>
      </c>
      <c r="N142" s="2">
        <f>IF(AND(AND(A&lt;=k_2,k_2&lt;=B),k_2&lt;=n),axis_2,100)</f>
        <v>100</v>
      </c>
    </row>
    <row r="143" spans="1:14" ht="12.75">
      <c r="A143" s="4">
        <f>A142</f>
        <v>35</v>
      </c>
      <c r="B143" s="62">
        <f>B142</f>
        <v>34.5</v>
      </c>
      <c r="C143">
        <f>axis_2+IF(k_2&lt;=n,BINOMDIST(k_2,n,p,FALSE),0)</f>
        <v>0.6</v>
      </c>
      <c r="F143" s="3">
        <f>F142</f>
        <v>34.5</v>
      </c>
      <c r="G143" s="26">
        <f>axis_2+IF(AND(AND(A&lt;=k_2,k_2&lt;=B),k_2&lt;=n),BINOMDIST(k_2,n,p,FALSE),0)</f>
        <v>0.6</v>
      </c>
      <c r="J143" s="3"/>
      <c r="K143" s="4"/>
      <c r="M143" s="3"/>
      <c r="N143" s="4"/>
    </row>
    <row r="144" spans="1:14" ht="12.75">
      <c r="A144" s="4">
        <f>A142</f>
        <v>35</v>
      </c>
      <c r="B144" s="62">
        <f>B143+1</f>
        <v>35.5</v>
      </c>
      <c r="C144" s="26">
        <f>C143</f>
        <v>0.6</v>
      </c>
      <c r="F144" s="3">
        <f>F143+1</f>
        <v>35.5</v>
      </c>
      <c r="G144" s="26">
        <f>G143</f>
        <v>0.6</v>
      </c>
      <c r="J144" s="3"/>
      <c r="K144" s="4"/>
      <c r="M144" s="3"/>
      <c r="N144" s="4"/>
    </row>
    <row r="145" spans="1:14" ht="12.75">
      <c r="A145" s="6">
        <f>A142</f>
        <v>35</v>
      </c>
      <c r="B145" s="63">
        <f>B144</f>
        <v>35.5</v>
      </c>
      <c r="C145" s="27">
        <f>C142</f>
        <v>0.6</v>
      </c>
      <c r="F145" s="5">
        <f>F144</f>
        <v>35.5</v>
      </c>
      <c r="G145" s="27">
        <f>G142</f>
        <v>0.6</v>
      </c>
      <c r="J145" s="5"/>
      <c r="K145" s="6"/>
      <c r="M145" s="5"/>
      <c r="N145" s="6"/>
    </row>
    <row r="146" spans="1:14" ht="12.75">
      <c r="A146" s="2">
        <f>A142+1</f>
        <v>36</v>
      </c>
      <c r="B146" s="61">
        <f>A146-0.5</f>
        <v>35.5</v>
      </c>
      <c r="C146" s="25">
        <f>'s4'!$B$5</f>
        <v>0.6</v>
      </c>
      <c r="F146" s="1">
        <f>A146-0.5</f>
        <v>35.5</v>
      </c>
      <c r="G146" s="25">
        <f>'s4'!$B$5</f>
        <v>0.6</v>
      </c>
      <c r="J146" s="1">
        <f>J142+1</f>
        <v>36</v>
      </c>
      <c r="K146" s="2">
        <f>IF(k_2&lt;=n,axis_2,100)</f>
        <v>100</v>
      </c>
      <c r="M146" s="1">
        <f>M142+1</f>
        <v>36</v>
      </c>
      <c r="N146" s="2">
        <f>IF(AND(AND(A&lt;=k_2,k_2&lt;=B),k_2&lt;=n),axis_2,100)</f>
        <v>100</v>
      </c>
    </row>
    <row r="147" spans="1:14" ht="12.75">
      <c r="A147" s="4">
        <f>A146</f>
        <v>36</v>
      </c>
      <c r="B147" s="62">
        <f>B146</f>
        <v>35.5</v>
      </c>
      <c r="C147">
        <f>axis_2+IF(k_2&lt;=n,BINOMDIST(k_2,n,p,FALSE),0)</f>
        <v>0.6</v>
      </c>
      <c r="F147" s="3">
        <f>F146</f>
        <v>35.5</v>
      </c>
      <c r="G147" s="26">
        <f>axis_2+IF(AND(AND(A&lt;=k_2,k_2&lt;=B),k_2&lt;=n),BINOMDIST(k_2,n,p,FALSE),0)</f>
        <v>0.6</v>
      </c>
      <c r="J147" s="3"/>
      <c r="K147" s="4"/>
      <c r="M147" s="3"/>
      <c r="N147" s="4"/>
    </row>
    <row r="148" spans="1:14" ht="12.75">
      <c r="A148" s="4">
        <f>A146</f>
        <v>36</v>
      </c>
      <c r="B148" s="62">
        <f>B147+1</f>
        <v>36.5</v>
      </c>
      <c r="C148" s="26">
        <f>C147</f>
        <v>0.6</v>
      </c>
      <c r="F148" s="3">
        <f>F147+1</f>
        <v>36.5</v>
      </c>
      <c r="G148" s="26">
        <f>G147</f>
        <v>0.6</v>
      </c>
      <c r="J148" s="3"/>
      <c r="K148" s="4"/>
      <c r="M148" s="3"/>
      <c r="N148" s="4"/>
    </row>
    <row r="149" spans="1:14" ht="12.75">
      <c r="A149" s="6">
        <f>A146</f>
        <v>36</v>
      </c>
      <c r="B149" s="63">
        <f>B148</f>
        <v>36.5</v>
      </c>
      <c r="C149" s="27">
        <f>C146</f>
        <v>0.6</v>
      </c>
      <c r="F149" s="5">
        <f>F148</f>
        <v>36.5</v>
      </c>
      <c r="G149" s="27">
        <f>G146</f>
        <v>0.6</v>
      </c>
      <c r="J149" s="5"/>
      <c r="K149" s="6"/>
      <c r="M149" s="5"/>
      <c r="N149" s="6"/>
    </row>
    <row r="150" spans="1:14" ht="12.75">
      <c r="A150" s="2">
        <f>A146+1</f>
        <v>37</v>
      </c>
      <c r="B150" s="61">
        <f>A150-0.5</f>
        <v>36.5</v>
      </c>
      <c r="C150" s="25">
        <f>'s4'!$B$5</f>
        <v>0.6</v>
      </c>
      <c r="F150" s="1">
        <f>A150-0.5</f>
        <v>36.5</v>
      </c>
      <c r="G150" s="25">
        <f>'s4'!$B$5</f>
        <v>0.6</v>
      </c>
      <c r="J150" s="1">
        <f>J146+1</f>
        <v>37</v>
      </c>
      <c r="K150" s="2">
        <f>IF(k_2&lt;=n,axis_2,100)</f>
        <v>100</v>
      </c>
      <c r="M150" s="1">
        <f>M146+1</f>
        <v>37</v>
      </c>
      <c r="N150" s="2">
        <f>IF(AND(AND(A&lt;=k_2,k_2&lt;=B),k_2&lt;=n),axis_2,100)</f>
        <v>100</v>
      </c>
    </row>
    <row r="151" spans="1:14" ht="12.75">
      <c r="A151" s="4">
        <f>A150</f>
        <v>37</v>
      </c>
      <c r="B151" s="62">
        <f>B150</f>
        <v>36.5</v>
      </c>
      <c r="C151">
        <f>axis_2+IF(k_2&lt;=n,BINOMDIST(k_2,n,p,FALSE),0)</f>
        <v>0.6</v>
      </c>
      <c r="F151" s="3">
        <f>F150</f>
        <v>36.5</v>
      </c>
      <c r="G151" s="26">
        <f>axis_2+IF(AND(AND(A&lt;=k_2,k_2&lt;=B),k_2&lt;=n),BINOMDIST(k_2,n,p,FALSE),0)</f>
        <v>0.6</v>
      </c>
      <c r="J151" s="3"/>
      <c r="K151" s="4"/>
      <c r="M151" s="3"/>
      <c r="N151" s="4"/>
    </row>
    <row r="152" spans="1:14" ht="12.75">
      <c r="A152" s="4">
        <f>A150</f>
        <v>37</v>
      </c>
      <c r="B152" s="62">
        <f>B151+1</f>
        <v>37.5</v>
      </c>
      <c r="C152" s="26">
        <f>C151</f>
        <v>0.6</v>
      </c>
      <c r="F152" s="3">
        <f>F151+1</f>
        <v>37.5</v>
      </c>
      <c r="G152" s="26">
        <f>G151</f>
        <v>0.6</v>
      </c>
      <c r="J152" s="3"/>
      <c r="K152" s="4"/>
      <c r="M152" s="3"/>
      <c r="N152" s="4"/>
    </row>
    <row r="153" spans="1:14" ht="12.75">
      <c r="A153" s="6">
        <f>A150</f>
        <v>37</v>
      </c>
      <c r="B153" s="63">
        <f>B152</f>
        <v>37.5</v>
      </c>
      <c r="C153" s="27">
        <f>C150</f>
        <v>0.6</v>
      </c>
      <c r="F153" s="5">
        <f>F152</f>
        <v>37.5</v>
      </c>
      <c r="G153" s="27">
        <f>G150</f>
        <v>0.6</v>
      </c>
      <c r="J153" s="5"/>
      <c r="K153" s="6"/>
      <c r="M153" s="5"/>
      <c r="N153" s="6"/>
    </row>
    <row r="154" spans="1:14" ht="12.75">
      <c r="A154" s="2">
        <f>A150+1</f>
        <v>38</v>
      </c>
      <c r="B154" s="61">
        <f>A154-0.5</f>
        <v>37.5</v>
      </c>
      <c r="C154" s="25">
        <f>'s4'!$B$5</f>
        <v>0.6</v>
      </c>
      <c r="F154" s="1">
        <f>A154-0.5</f>
        <v>37.5</v>
      </c>
      <c r="G154" s="25">
        <f>'s4'!$B$5</f>
        <v>0.6</v>
      </c>
      <c r="J154" s="1">
        <f>J150+1</f>
        <v>38</v>
      </c>
      <c r="K154" s="2">
        <f>IF(k_2&lt;=n,axis_2,100)</f>
        <v>100</v>
      </c>
      <c r="M154" s="1">
        <f>M150+1</f>
        <v>38</v>
      </c>
      <c r="N154" s="2">
        <f>IF(AND(AND(A&lt;=k_2,k_2&lt;=B),k_2&lt;=n),axis_2,100)</f>
        <v>100</v>
      </c>
    </row>
    <row r="155" spans="1:14" ht="12.75">
      <c r="A155" s="4">
        <f>A154</f>
        <v>38</v>
      </c>
      <c r="B155" s="62">
        <f>B154</f>
        <v>37.5</v>
      </c>
      <c r="C155">
        <f>axis_2+IF(k_2&lt;=n,BINOMDIST(k_2,n,p,FALSE),0)</f>
        <v>0.6</v>
      </c>
      <c r="F155" s="3">
        <f>F154</f>
        <v>37.5</v>
      </c>
      <c r="G155" s="26">
        <f>axis_2+IF(AND(AND(A&lt;=k_2,k_2&lt;=B),k_2&lt;=n),BINOMDIST(k_2,n,p,FALSE),0)</f>
        <v>0.6</v>
      </c>
      <c r="J155" s="3"/>
      <c r="K155" s="4"/>
      <c r="M155" s="3"/>
      <c r="N155" s="4"/>
    </row>
    <row r="156" spans="1:14" ht="12.75">
      <c r="A156" s="4">
        <f>A154</f>
        <v>38</v>
      </c>
      <c r="B156" s="62">
        <f>B155+1</f>
        <v>38.5</v>
      </c>
      <c r="C156" s="26">
        <f>C155</f>
        <v>0.6</v>
      </c>
      <c r="F156" s="3">
        <f>F155+1</f>
        <v>38.5</v>
      </c>
      <c r="G156" s="26">
        <f>G155</f>
        <v>0.6</v>
      </c>
      <c r="J156" s="3"/>
      <c r="K156" s="4"/>
      <c r="M156" s="3"/>
      <c r="N156" s="4"/>
    </row>
    <row r="157" spans="1:14" ht="12.75">
      <c r="A157" s="6">
        <f>A154</f>
        <v>38</v>
      </c>
      <c r="B157" s="63">
        <f>B156</f>
        <v>38.5</v>
      </c>
      <c r="C157" s="27">
        <f>C154</f>
        <v>0.6</v>
      </c>
      <c r="F157" s="5">
        <f>F156</f>
        <v>38.5</v>
      </c>
      <c r="G157" s="27">
        <f>G154</f>
        <v>0.6</v>
      </c>
      <c r="J157" s="5"/>
      <c r="K157" s="6"/>
      <c r="M157" s="5"/>
      <c r="N157" s="6"/>
    </row>
    <row r="158" spans="1:14" ht="12.75">
      <c r="A158" s="2">
        <f>A154+1</f>
        <v>39</v>
      </c>
      <c r="B158" s="61">
        <f>A158-0.5</f>
        <v>38.5</v>
      </c>
      <c r="C158" s="25">
        <f>'s4'!$B$5</f>
        <v>0.6</v>
      </c>
      <c r="F158" s="1">
        <f>A158-0.5</f>
        <v>38.5</v>
      </c>
      <c r="G158" s="25">
        <f>'s4'!$B$5</f>
        <v>0.6</v>
      </c>
      <c r="J158" s="1">
        <f>J154+1</f>
        <v>39</v>
      </c>
      <c r="K158" s="2">
        <f>IF(k_2&lt;=n,axis_2,100)</f>
        <v>100</v>
      </c>
      <c r="M158" s="1">
        <f>M154+1</f>
        <v>39</v>
      </c>
      <c r="N158" s="2">
        <f>IF(AND(AND(A&lt;=k_2,k_2&lt;=B),k_2&lt;=n),axis_2,100)</f>
        <v>100</v>
      </c>
    </row>
    <row r="159" spans="1:14" ht="12.75">
      <c r="A159" s="4">
        <f>A158</f>
        <v>39</v>
      </c>
      <c r="B159" s="62">
        <f>B158</f>
        <v>38.5</v>
      </c>
      <c r="C159">
        <f>axis_2+IF(k_2&lt;=n,BINOMDIST(k_2,n,p,FALSE),0)</f>
        <v>0.6</v>
      </c>
      <c r="F159" s="3">
        <f>F158</f>
        <v>38.5</v>
      </c>
      <c r="G159" s="26">
        <f>axis_2+IF(AND(AND(A&lt;=k_2,k_2&lt;=B),k_2&lt;=n),BINOMDIST(k_2,n,p,FALSE),0)</f>
        <v>0.6</v>
      </c>
      <c r="J159" s="3"/>
      <c r="K159" s="4"/>
      <c r="M159" s="3"/>
      <c r="N159" s="4"/>
    </row>
    <row r="160" spans="1:14" ht="12.75">
      <c r="A160" s="4">
        <f>A158</f>
        <v>39</v>
      </c>
      <c r="B160" s="62">
        <f>B159+1</f>
        <v>39.5</v>
      </c>
      <c r="C160" s="26">
        <f>C159</f>
        <v>0.6</v>
      </c>
      <c r="F160" s="3">
        <f>F159+1</f>
        <v>39.5</v>
      </c>
      <c r="G160" s="26">
        <f>G159</f>
        <v>0.6</v>
      </c>
      <c r="J160" s="3"/>
      <c r="K160" s="4"/>
      <c r="M160" s="3"/>
      <c r="N160" s="4"/>
    </row>
    <row r="161" spans="1:14" ht="12.75">
      <c r="A161" s="6">
        <f>A158</f>
        <v>39</v>
      </c>
      <c r="B161" s="63">
        <f>B160</f>
        <v>39.5</v>
      </c>
      <c r="C161" s="27">
        <f>C158</f>
        <v>0.6</v>
      </c>
      <c r="F161" s="5">
        <f>F160</f>
        <v>39.5</v>
      </c>
      <c r="G161" s="27">
        <f>G158</f>
        <v>0.6</v>
      </c>
      <c r="J161" s="5"/>
      <c r="K161" s="6"/>
      <c r="M161" s="5"/>
      <c r="N161" s="6"/>
    </row>
    <row r="162" spans="1:14" ht="12.75">
      <c r="A162" s="2">
        <f>A158+1</f>
        <v>40</v>
      </c>
      <c r="B162" s="61">
        <f>A162-0.5</f>
        <v>39.5</v>
      </c>
      <c r="C162" s="25">
        <f>'s4'!$B$5</f>
        <v>0.6</v>
      </c>
      <c r="F162" s="1">
        <f>A162-0.5</f>
        <v>39.5</v>
      </c>
      <c r="G162" s="25">
        <f>'s4'!$B$5</f>
        <v>0.6</v>
      </c>
      <c r="J162" s="1">
        <f>J158+1</f>
        <v>40</v>
      </c>
      <c r="K162" s="2">
        <f>IF(k_2&lt;=n,axis_2,100)</f>
        <v>100</v>
      </c>
      <c r="M162" s="1">
        <f>M158+1</f>
        <v>40</v>
      </c>
      <c r="N162" s="2">
        <f>IF(AND(AND(A&lt;=k_2,k_2&lt;=B),k_2&lt;=n),axis_2,100)</f>
        <v>100</v>
      </c>
    </row>
    <row r="163" spans="1:14" ht="12.75">
      <c r="A163" s="4">
        <f>A162</f>
        <v>40</v>
      </c>
      <c r="B163" s="62">
        <f>B162</f>
        <v>39.5</v>
      </c>
      <c r="C163">
        <f>axis_2+IF(k_2&lt;=n,BINOMDIST(k_2,n,p,FALSE),0)</f>
        <v>0.6</v>
      </c>
      <c r="F163" s="3">
        <f>F162</f>
        <v>39.5</v>
      </c>
      <c r="G163" s="26">
        <f>axis_2+IF(AND(AND(A&lt;=k_2,k_2&lt;=B),k_2&lt;=n),BINOMDIST(k_2,n,p,FALSE),0)</f>
        <v>0.6</v>
      </c>
      <c r="J163" s="3"/>
      <c r="K163" s="4"/>
      <c r="M163" s="3"/>
      <c r="N163" s="4"/>
    </row>
    <row r="164" spans="1:14" ht="12.75">
      <c r="A164" s="4">
        <f>A162</f>
        <v>40</v>
      </c>
      <c r="B164" s="62">
        <f>B163+1</f>
        <v>40.5</v>
      </c>
      <c r="C164" s="26">
        <f>C163</f>
        <v>0.6</v>
      </c>
      <c r="F164" s="3">
        <f>F163+1</f>
        <v>40.5</v>
      </c>
      <c r="G164" s="26">
        <f>G163</f>
        <v>0.6</v>
      </c>
      <c r="J164" s="3"/>
      <c r="K164" s="4"/>
      <c r="M164" s="3"/>
      <c r="N164" s="4"/>
    </row>
    <row r="165" spans="1:14" ht="12.75">
      <c r="A165" s="6">
        <f>A162</f>
        <v>40</v>
      </c>
      <c r="B165" s="63">
        <f>B164</f>
        <v>40.5</v>
      </c>
      <c r="C165" s="27">
        <f>C162</f>
        <v>0.6</v>
      </c>
      <c r="F165" s="5">
        <f>F164</f>
        <v>40.5</v>
      </c>
      <c r="G165" s="27">
        <f>G162</f>
        <v>0.6</v>
      </c>
      <c r="J165" s="5"/>
      <c r="K165" s="6"/>
      <c r="M165" s="5"/>
      <c r="N165" s="6"/>
    </row>
    <row r="166" spans="1:14" ht="12.75">
      <c r="A166" s="2">
        <f>A162+1</f>
        <v>41</v>
      </c>
      <c r="B166" s="61">
        <f>A166-0.5</f>
        <v>40.5</v>
      </c>
      <c r="C166" s="25">
        <f>'s4'!$B$5</f>
        <v>0.6</v>
      </c>
      <c r="F166" s="1">
        <f>A166-0.5</f>
        <v>40.5</v>
      </c>
      <c r="G166" s="25">
        <f>'s4'!$B$5</f>
        <v>0.6</v>
      </c>
      <c r="J166" s="1">
        <f>J162+1</f>
        <v>41</v>
      </c>
      <c r="K166" s="2">
        <f>IF(k_2&lt;=n,axis_2,100)</f>
        <v>100</v>
      </c>
      <c r="M166" s="1">
        <f>M162+1</f>
        <v>41</v>
      </c>
      <c r="N166" s="2">
        <f>IF(AND(AND(A&lt;=k_2,k_2&lt;=B),k_2&lt;=n),axis_2,100)</f>
        <v>100</v>
      </c>
    </row>
    <row r="167" spans="1:14" ht="12.75">
      <c r="A167" s="4">
        <f>A166</f>
        <v>41</v>
      </c>
      <c r="B167" s="62">
        <f>B166</f>
        <v>40.5</v>
      </c>
      <c r="C167">
        <f>axis_2+IF(k_2&lt;=n,BINOMDIST(k_2,n,p,FALSE),0)</f>
        <v>0.6</v>
      </c>
      <c r="F167" s="3">
        <f>F166</f>
        <v>40.5</v>
      </c>
      <c r="G167" s="26">
        <f>axis_2+IF(AND(AND(A&lt;=k_2,k_2&lt;=B),k_2&lt;=n),BINOMDIST(k_2,n,p,FALSE),0)</f>
        <v>0.6</v>
      </c>
      <c r="J167" s="3"/>
      <c r="K167" s="4"/>
      <c r="M167" s="3"/>
      <c r="N167" s="4"/>
    </row>
    <row r="168" spans="1:14" ht="12.75">
      <c r="A168" s="4">
        <f>A166</f>
        <v>41</v>
      </c>
      <c r="B168" s="62">
        <f>B167+1</f>
        <v>41.5</v>
      </c>
      <c r="C168" s="26">
        <f>C167</f>
        <v>0.6</v>
      </c>
      <c r="F168" s="3">
        <f>F167+1</f>
        <v>41.5</v>
      </c>
      <c r="G168" s="26">
        <f>G167</f>
        <v>0.6</v>
      </c>
      <c r="J168" s="3"/>
      <c r="K168" s="4"/>
      <c r="M168" s="3"/>
      <c r="N168" s="4"/>
    </row>
    <row r="169" spans="1:14" ht="12.75">
      <c r="A169" s="6">
        <f>A166</f>
        <v>41</v>
      </c>
      <c r="B169" s="63">
        <f>B168</f>
        <v>41.5</v>
      </c>
      <c r="C169" s="27">
        <f>C166</f>
        <v>0.6</v>
      </c>
      <c r="F169" s="5">
        <f>F168</f>
        <v>41.5</v>
      </c>
      <c r="G169" s="27">
        <f>G166</f>
        <v>0.6</v>
      </c>
      <c r="J169" s="5"/>
      <c r="K169" s="6"/>
      <c r="M169" s="5"/>
      <c r="N169" s="6"/>
    </row>
    <row r="170" spans="1:14" ht="12.75">
      <c r="A170" s="2">
        <f>A166+1</f>
        <v>42</v>
      </c>
      <c r="B170" s="61">
        <f>A170-0.5</f>
        <v>41.5</v>
      </c>
      <c r="C170" s="25">
        <f>'s4'!$B$5</f>
        <v>0.6</v>
      </c>
      <c r="F170" s="1">
        <f>A170-0.5</f>
        <v>41.5</v>
      </c>
      <c r="G170" s="25">
        <f>'s4'!$B$5</f>
        <v>0.6</v>
      </c>
      <c r="J170" s="1">
        <f>J166+1</f>
        <v>42</v>
      </c>
      <c r="K170" s="2">
        <f>IF(k_2&lt;=n,axis_2,100)</f>
        <v>100</v>
      </c>
      <c r="M170" s="1">
        <f>M166+1</f>
        <v>42</v>
      </c>
      <c r="N170" s="2">
        <f>IF(AND(AND(A&lt;=k_2,k_2&lt;=B),k_2&lt;=n),axis_2,100)</f>
        <v>100</v>
      </c>
    </row>
    <row r="171" spans="1:14" ht="12.75">
      <c r="A171" s="4">
        <f>A170</f>
        <v>42</v>
      </c>
      <c r="B171" s="62">
        <f>B170</f>
        <v>41.5</v>
      </c>
      <c r="C171">
        <f>axis_2+IF(k_2&lt;=n,BINOMDIST(k_2,n,p,FALSE),0)</f>
        <v>0.6</v>
      </c>
      <c r="F171" s="3">
        <f>F170</f>
        <v>41.5</v>
      </c>
      <c r="G171" s="26">
        <f>axis_2+IF(AND(AND(A&lt;=k_2,k_2&lt;=B),k_2&lt;=n),BINOMDIST(k_2,n,p,FALSE),0)</f>
        <v>0.6</v>
      </c>
      <c r="J171" s="3"/>
      <c r="K171" s="4"/>
      <c r="M171" s="3"/>
      <c r="N171" s="4"/>
    </row>
    <row r="172" spans="1:14" ht="12.75">
      <c r="A172" s="4">
        <f>A170</f>
        <v>42</v>
      </c>
      <c r="B172" s="62">
        <f>B171+1</f>
        <v>42.5</v>
      </c>
      <c r="C172" s="26">
        <f>C171</f>
        <v>0.6</v>
      </c>
      <c r="F172" s="3">
        <f>F171+1</f>
        <v>42.5</v>
      </c>
      <c r="G172" s="26">
        <f>G171</f>
        <v>0.6</v>
      </c>
      <c r="J172" s="3"/>
      <c r="K172" s="4"/>
      <c r="M172" s="3"/>
      <c r="N172" s="4"/>
    </row>
    <row r="173" spans="1:14" ht="12.75">
      <c r="A173" s="6">
        <f>A170</f>
        <v>42</v>
      </c>
      <c r="B173" s="63">
        <f>B172</f>
        <v>42.5</v>
      </c>
      <c r="C173" s="27">
        <f>C170</f>
        <v>0.6</v>
      </c>
      <c r="F173" s="5">
        <f>F172</f>
        <v>42.5</v>
      </c>
      <c r="G173" s="27">
        <f>G170</f>
        <v>0.6</v>
      </c>
      <c r="J173" s="5"/>
      <c r="K173" s="6"/>
      <c r="M173" s="5"/>
      <c r="N173" s="6"/>
    </row>
    <row r="174" spans="1:14" ht="12.75">
      <c r="A174" s="2">
        <f>A170+1</f>
        <v>43</v>
      </c>
      <c r="B174" s="61">
        <f>A174-0.5</f>
        <v>42.5</v>
      </c>
      <c r="C174" s="25">
        <f>'s4'!$B$5</f>
        <v>0.6</v>
      </c>
      <c r="F174" s="1">
        <f>A174-0.5</f>
        <v>42.5</v>
      </c>
      <c r="G174" s="25">
        <f>'s4'!$B$5</f>
        <v>0.6</v>
      </c>
      <c r="J174" s="1">
        <f>J170+1</f>
        <v>43</v>
      </c>
      <c r="K174" s="2">
        <f>IF(k_2&lt;=n,axis_2,100)</f>
        <v>100</v>
      </c>
      <c r="M174" s="1">
        <f>M170+1</f>
        <v>43</v>
      </c>
      <c r="N174" s="2">
        <f>IF(AND(AND(A&lt;=k_2,k_2&lt;=B),k_2&lt;=n),axis_2,100)</f>
        <v>100</v>
      </c>
    </row>
    <row r="175" spans="1:14" ht="12.75">
      <c r="A175" s="4">
        <f>A174</f>
        <v>43</v>
      </c>
      <c r="B175" s="62">
        <f>B174</f>
        <v>42.5</v>
      </c>
      <c r="C175">
        <f>axis_2+IF(k_2&lt;=n,BINOMDIST(k_2,n,p,FALSE),0)</f>
        <v>0.6</v>
      </c>
      <c r="F175" s="3">
        <f>F174</f>
        <v>42.5</v>
      </c>
      <c r="G175" s="26">
        <f>axis_2+IF(AND(AND(A&lt;=k_2,k_2&lt;=B),k_2&lt;=n),BINOMDIST(k_2,n,p,FALSE),0)</f>
        <v>0.6</v>
      </c>
      <c r="J175" s="3"/>
      <c r="K175" s="4"/>
      <c r="M175" s="3"/>
      <c r="N175" s="4"/>
    </row>
    <row r="176" spans="1:14" ht="12.75">
      <c r="A176" s="4">
        <f>A174</f>
        <v>43</v>
      </c>
      <c r="B176" s="62">
        <f>B175+1</f>
        <v>43.5</v>
      </c>
      <c r="C176" s="26">
        <f>C175</f>
        <v>0.6</v>
      </c>
      <c r="F176" s="3">
        <f>F175+1</f>
        <v>43.5</v>
      </c>
      <c r="G176" s="26">
        <f>G175</f>
        <v>0.6</v>
      </c>
      <c r="J176" s="3"/>
      <c r="K176" s="4"/>
      <c r="M176" s="3"/>
      <c r="N176" s="4"/>
    </row>
    <row r="177" spans="1:14" ht="12.75">
      <c r="A177" s="6">
        <f>A174</f>
        <v>43</v>
      </c>
      <c r="B177" s="63">
        <f>B176</f>
        <v>43.5</v>
      </c>
      <c r="C177" s="27">
        <f>C174</f>
        <v>0.6</v>
      </c>
      <c r="F177" s="5">
        <f>F176</f>
        <v>43.5</v>
      </c>
      <c r="G177" s="27">
        <f>G174</f>
        <v>0.6</v>
      </c>
      <c r="J177" s="5"/>
      <c r="K177" s="6"/>
      <c r="M177" s="5"/>
      <c r="N177" s="6"/>
    </row>
    <row r="178" spans="1:14" ht="12.75">
      <c r="A178" s="2">
        <f>A174+1</f>
        <v>44</v>
      </c>
      <c r="B178" s="61">
        <f>A178-0.5</f>
        <v>43.5</v>
      </c>
      <c r="C178" s="25">
        <f>'s4'!$B$5</f>
        <v>0.6</v>
      </c>
      <c r="F178" s="1">
        <f>A178-0.5</f>
        <v>43.5</v>
      </c>
      <c r="G178" s="25">
        <f>'s4'!$B$5</f>
        <v>0.6</v>
      </c>
      <c r="J178" s="1">
        <f>J174+1</f>
        <v>44</v>
      </c>
      <c r="K178" s="2">
        <f>IF(k_2&lt;=n,axis_2,100)</f>
        <v>100</v>
      </c>
      <c r="M178" s="1">
        <f>M174+1</f>
        <v>44</v>
      </c>
      <c r="N178" s="2">
        <f>IF(AND(AND(A&lt;=k_2,k_2&lt;=B),k_2&lt;=n),axis_2,100)</f>
        <v>100</v>
      </c>
    </row>
    <row r="179" spans="1:14" ht="12.75">
      <c r="A179" s="4">
        <f>A178</f>
        <v>44</v>
      </c>
      <c r="B179" s="62">
        <f>B178</f>
        <v>43.5</v>
      </c>
      <c r="C179">
        <f>axis_2+IF(k_2&lt;=n,BINOMDIST(k_2,n,p,FALSE),0)</f>
        <v>0.6</v>
      </c>
      <c r="F179" s="3">
        <f>F178</f>
        <v>43.5</v>
      </c>
      <c r="G179" s="26">
        <f>axis_2+IF(AND(AND(A&lt;=k_2,k_2&lt;=B),k_2&lt;=n),BINOMDIST(k_2,n,p,FALSE),0)</f>
        <v>0.6</v>
      </c>
      <c r="J179" s="3"/>
      <c r="K179" s="4"/>
      <c r="M179" s="3"/>
      <c r="N179" s="4"/>
    </row>
    <row r="180" spans="1:14" ht="12.75">
      <c r="A180" s="4">
        <f>A178</f>
        <v>44</v>
      </c>
      <c r="B180" s="62">
        <f>B179+1</f>
        <v>44.5</v>
      </c>
      <c r="C180" s="26">
        <f>C179</f>
        <v>0.6</v>
      </c>
      <c r="F180" s="3">
        <f>F179+1</f>
        <v>44.5</v>
      </c>
      <c r="G180" s="26">
        <f>G179</f>
        <v>0.6</v>
      </c>
      <c r="J180" s="3"/>
      <c r="K180" s="4"/>
      <c r="M180" s="3"/>
      <c r="N180" s="4"/>
    </row>
    <row r="181" spans="1:14" ht="12.75">
      <c r="A181" s="6">
        <f>A178</f>
        <v>44</v>
      </c>
      <c r="B181" s="63">
        <f>B180</f>
        <v>44.5</v>
      </c>
      <c r="C181" s="27">
        <f>C178</f>
        <v>0.6</v>
      </c>
      <c r="F181" s="5">
        <f>F180</f>
        <v>44.5</v>
      </c>
      <c r="G181" s="27">
        <f>G178</f>
        <v>0.6</v>
      </c>
      <c r="J181" s="5"/>
      <c r="K181" s="6"/>
      <c r="M181" s="5"/>
      <c r="N181" s="6"/>
    </row>
    <row r="182" spans="1:14" ht="12.75">
      <c r="A182" s="2">
        <f>A178+1</f>
        <v>45</v>
      </c>
      <c r="B182" s="61">
        <f>A182-0.5</f>
        <v>44.5</v>
      </c>
      <c r="C182" s="25">
        <f>'s4'!$B$5</f>
        <v>0.6</v>
      </c>
      <c r="F182" s="1">
        <f>A182-0.5</f>
        <v>44.5</v>
      </c>
      <c r="G182" s="25">
        <f>'s4'!$B$5</f>
        <v>0.6</v>
      </c>
      <c r="J182" s="1">
        <f>J178+1</f>
        <v>45</v>
      </c>
      <c r="K182" s="2">
        <f>IF(k_2&lt;=n,axis_2,100)</f>
        <v>100</v>
      </c>
      <c r="M182" s="1">
        <f>M178+1</f>
        <v>45</v>
      </c>
      <c r="N182" s="2">
        <f>IF(AND(AND(A&lt;=k_2,k_2&lt;=B),k_2&lt;=n),axis_2,100)</f>
        <v>100</v>
      </c>
    </row>
    <row r="183" spans="1:14" ht="12.75">
      <c r="A183" s="4">
        <f>A182</f>
        <v>45</v>
      </c>
      <c r="B183" s="62">
        <f>B182</f>
        <v>44.5</v>
      </c>
      <c r="C183">
        <f>axis_2+IF(k_2&lt;=n,BINOMDIST(k_2,n,p,FALSE),0)</f>
        <v>0.6</v>
      </c>
      <c r="F183" s="3">
        <f>F182</f>
        <v>44.5</v>
      </c>
      <c r="G183" s="26">
        <f>axis_2+IF(AND(AND(A&lt;=k_2,k_2&lt;=B),k_2&lt;=n),BINOMDIST(k_2,n,p,FALSE),0)</f>
        <v>0.6</v>
      </c>
      <c r="J183" s="3"/>
      <c r="K183" s="4"/>
      <c r="M183" s="3"/>
      <c r="N183" s="4"/>
    </row>
    <row r="184" spans="1:14" ht="12.75">
      <c r="A184" s="4">
        <f>A182</f>
        <v>45</v>
      </c>
      <c r="B184" s="62">
        <f>B183+1</f>
        <v>45.5</v>
      </c>
      <c r="C184" s="26">
        <f>C183</f>
        <v>0.6</v>
      </c>
      <c r="F184" s="3">
        <f>F183+1</f>
        <v>45.5</v>
      </c>
      <c r="G184" s="26">
        <f>G183</f>
        <v>0.6</v>
      </c>
      <c r="J184" s="3"/>
      <c r="K184" s="4"/>
      <c r="M184" s="3"/>
      <c r="N184" s="4"/>
    </row>
    <row r="185" spans="1:14" ht="12.75">
      <c r="A185" s="6">
        <f>A182</f>
        <v>45</v>
      </c>
      <c r="B185" s="63">
        <f>B184</f>
        <v>45.5</v>
      </c>
      <c r="C185" s="27">
        <f>C182</f>
        <v>0.6</v>
      </c>
      <c r="F185" s="5">
        <f>F184</f>
        <v>45.5</v>
      </c>
      <c r="G185" s="27">
        <f>G182</f>
        <v>0.6</v>
      </c>
      <c r="J185" s="5"/>
      <c r="K185" s="6"/>
      <c r="M185" s="5"/>
      <c r="N185" s="6"/>
    </row>
    <row r="186" spans="1:14" ht="12.75">
      <c r="A186" s="2">
        <f>A182+1</f>
        <v>46</v>
      </c>
      <c r="B186" s="61">
        <f>A186-0.5</f>
        <v>45.5</v>
      </c>
      <c r="C186" s="25">
        <f>'s4'!$B$5</f>
        <v>0.6</v>
      </c>
      <c r="F186" s="1">
        <f>A186-0.5</f>
        <v>45.5</v>
      </c>
      <c r="G186" s="25">
        <f>'s4'!$B$5</f>
        <v>0.6</v>
      </c>
      <c r="J186" s="1">
        <f>J182+1</f>
        <v>46</v>
      </c>
      <c r="K186" s="2">
        <f>IF(k_2&lt;=n,axis_2,100)</f>
        <v>100</v>
      </c>
      <c r="M186" s="1">
        <f>M182+1</f>
        <v>46</v>
      </c>
      <c r="N186" s="2">
        <f>IF(AND(AND(A&lt;=k_2,k_2&lt;=B),k_2&lt;=n),axis_2,100)</f>
        <v>100</v>
      </c>
    </row>
    <row r="187" spans="1:14" ht="12.75">
      <c r="A187" s="4">
        <f>A186</f>
        <v>46</v>
      </c>
      <c r="B187" s="62">
        <f>B186</f>
        <v>45.5</v>
      </c>
      <c r="C187">
        <f>axis_2+IF(k_2&lt;=n,BINOMDIST(k_2,n,p,FALSE),0)</f>
        <v>0.6</v>
      </c>
      <c r="F187" s="3">
        <f>F186</f>
        <v>45.5</v>
      </c>
      <c r="G187" s="26">
        <f>axis_2+IF(AND(AND(A&lt;=k_2,k_2&lt;=B),k_2&lt;=n),BINOMDIST(k_2,n,p,FALSE),0)</f>
        <v>0.6</v>
      </c>
      <c r="J187" s="3"/>
      <c r="K187" s="4"/>
      <c r="M187" s="3"/>
      <c r="N187" s="4"/>
    </row>
    <row r="188" spans="1:14" ht="12.75">
      <c r="A188" s="4">
        <f>A186</f>
        <v>46</v>
      </c>
      <c r="B188" s="62">
        <f>B187+1</f>
        <v>46.5</v>
      </c>
      <c r="C188" s="26">
        <f>C187</f>
        <v>0.6</v>
      </c>
      <c r="F188" s="3">
        <f>F187+1</f>
        <v>46.5</v>
      </c>
      <c r="G188" s="26">
        <f>G187</f>
        <v>0.6</v>
      </c>
      <c r="J188" s="3"/>
      <c r="K188" s="4"/>
      <c r="M188" s="3"/>
      <c r="N188" s="4"/>
    </row>
    <row r="189" spans="1:14" ht="12.75">
      <c r="A189" s="6">
        <f>A186</f>
        <v>46</v>
      </c>
      <c r="B189" s="63">
        <f>B188</f>
        <v>46.5</v>
      </c>
      <c r="C189" s="27">
        <f>C186</f>
        <v>0.6</v>
      </c>
      <c r="F189" s="5">
        <f>F188</f>
        <v>46.5</v>
      </c>
      <c r="G189" s="27">
        <f>G186</f>
        <v>0.6</v>
      </c>
      <c r="J189" s="5"/>
      <c r="K189" s="6"/>
      <c r="M189" s="5"/>
      <c r="N189" s="6"/>
    </row>
    <row r="190" spans="1:14" ht="12.75">
      <c r="A190" s="2">
        <f>A186+1</f>
        <v>47</v>
      </c>
      <c r="B190" s="61">
        <f>A190-0.5</f>
        <v>46.5</v>
      </c>
      <c r="C190" s="25">
        <f>'s4'!$B$5</f>
        <v>0.6</v>
      </c>
      <c r="F190" s="1">
        <f>A190-0.5</f>
        <v>46.5</v>
      </c>
      <c r="G190" s="25">
        <f>'s4'!$B$5</f>
        <v>0.6</v>
      </c>
      <c r="J190" s="1">
        <f>J186+1</f>
        <v>47</v>
      </c>
      <c r="K190" s="2">
        <f>IF(k_2&lt;=n,axis_2,100)</f>
        <v>100</v>
      </c>
      <c r="M190" s="1">
        <f>M186+1</f>
        <v>47</v>
      </c>
      <c r="N190" s="2">
        <f>IF(AND(AND(A&lt;=k_2,k_2&lt;=B),k_2&lt;=n),axis_2,100)</f>
        <v>100</v>
      </c>
    </row>
    <row r="191" spans="1:14" ht="12.75">
      <c r="A191" s="4">
        <f>A190</f>
        <v>47</v>
      </c>
      <c r="B191" s="62">
        <f>B190</f>
        <v>46.5</v>
      </c>
      <c r="C191">
        <f>axis_2+IF(k_2&lt;=n,BINOMDIST(k_2,n,p,FALSE),0)</f>
        <v>0.6</v>
      </c>
      <c r="F191" s="3">
        <f>F190</f>
        <v>46.5</v>
      </c>
      <c r="G191" s="26">
        <f>axis_2+IF(AND(AND(A&lt;=k_2,k_2&lt;=B),k_2&lt;=n),BINOMDIST(k_2,n,p,FALSE),0)</f>
        <v>0.6</v>
      </c>
      <c r="J191" s="3"/>
      <c r="K191" s="4"/>
      <c r="M191" s="3"/>
      <c r="N191" s="4"/>
    </row>
    <row r="192" spans="1:14" ht="12.75">
      <c r="A192" s="4">
        <f>A190</f>
        <v>47</v>
      </c>
      <c r="B192" s="62">
        <f>B191+1</f>
        <v>47.5</v>
      </c>
      <c r="C192" s="26">
        <f>C191</f>
        <v>0.6</v>
      </c>
      <c r="F192" s="3">
        <f>F191+1</f>
        <v>47.5</v>
      </c>
      <c r="G192" s="26">
        <f>G191</f>
        <v>0.6</v>
      </c>
      <c r="J192" s="3"/>
      <c r="K192" s="4"/>
      <c r="M192" s="3"/>
      <c r="N192" s="4"/>
    </row>
    <row r="193" spans="1:14" ht="12.75">
      <c r="A193" s="6">
        <f>A190</f>
        <v>47</v>
      </c>
      <c r="B193" s="63">
        <f>B192</f>
        <v>47.5</v>
      </c>
      <c r="C193" s="27">
        <f>C190</f>
        <v>0.6</v>
      </c>
      <c r="F193" s="5">
        <f>F192</f>
        <v>47.5</v>
      </c>
      <c r="G193" s="27">
        <f>G190</f>
        <v>0.6</v>
      </c>
      <c r="J193" s="5"/>
      <c r="K193" s="6"/>
      <c r="M193" s="5"/>
      <c r="N193" s="6"/>
    </row>
    <row r="194" spans="1:14" ht="12.75">
      <c r="A194" s="2">
        <f>A190+1</f>
        <v>48</v>
      </c>
      <c r="B194" s="61">
        <f>A194-0.5</f>
        <v>47.5</v>
      </c>
      <c r="C194" s="25">
        <f>'s4'!$B$5</f>
        <v>0.6</v>
      </c>
      <c r="F194" s="1">
        <f>A194-0.5</f>
        <v>47.5</v>
      </c>
      <c r="G194" s="25">
        <f>'s4'!$B$5</f>
        <v>0.6</v>
      </c>
      <c r="J194" s="1">
        <f>J190+1</f>
        <v>48</v>
      </c>
      <c r="K194" s="2">
        <f>IF(k_2&lt;=n,axis_2,100)</f>
        <v>100</v>
      </c>
      <c r="M194" s="1">
        <f>M190+1</f>
        <v>48</v>
      </c>
      <c r="N194" s="2">
        <f>IF(AND(AND(A&lt;=k_2,k_2&lt;=B),k_2&lt;=n),axis_2,100)</f>
        <v>100</v>
      </c>
    </row>
    <row r="195" spans="1:14" ht="12.75">
      <c r="A195" s="4">
        <f>A194</f>
        <v>48</v>
      </c>
      <c r="B195" s="62">
        <f>B194</f>
        <v>47.5</v>
      </c>
      <c r="C195">
        <f>axis_2+IF(k_2&lt;=n,BINOMDIST(k_2,n,p,FALSE),0)</f>
        <v>0.6</v>
      </c>
      <c r="F195" s="3">
        <f>F194</f>
        <v>47.5</v>
      </c>
      <c r="G195" s="26">
        <f>axis_2+IF(AND(AND(A&lt;=k_2,k_2&lt;=B),k_2&lt;=n),BINOMDIST(k_2,n,p,FALSE),0)</f>
        <v>0.6</v>
      </c>
      <c r="J195" s="3"/>
      <c r="K195" s="4"/>
      <c r="M195" s="3"/>
      <c r="N195" s="4"/>
    </row>
    <row r="196" spans="1:14" ht="12.75">
      <c r="A196" s="4">
        <f>A194</f>
        <v>48</v>
      </c>
      <c r="B196" s="62">
        <f>B195+1</f>
        <v>48.5</v>
      </c>
      <c r="C196" s="26">
        <f>C195</f>
        <v>0.6</v>
      </c>
      <c r="F196" s="3">
        <f>F195+1</f>
        <v>48.5</v>
      </c>
      <c r="G196" s="26">
        <f>G195</f>
        <v>0.6</v>
      </c>
      <c r="J196" s="3"/>
      <c r="K196" s="4"/>
      <c r="M196" s="3"/>
      <c r="N196" s="4"/>
    </row>
    <row r="197" spans="1:14" ht="12.75">
      <c r="A197" s="6">
        <f>A194</f>
        <v>48</v>
      </c>
      <c r="B197" s="63">
        <f>B196</f>
        <v>48.5</v>
      </c>
      <c r="C197" s="27">
        <f>C194</f>
        <v>0.6</v>
      </c>
      <c r="F197" s="5">
        <f>F196</f>
        <v>48.5</v>
      </c>
      <c r="G197" s="27">
        <f>G194</f>
        <v>0.6</v>
      </c>
      <c r="J197" s="5"/>
      <c r="K197" s="6"/>
      <c r="M197" s="5"/>
      <c r="N197" s="6"/>
    </row>
    <row r="198" spans="1:14" ht="12.75">
      <c r="A198" s="2">
        <f>A194+1</f>
        <v>49</v>
      </c>
      <c r="B198" s="61">
        <f>A198-0.5</f>
        <v>48.5</v>
      </c>
      <c r="C198" s="25">
        <f>'s4'!$B$5</f>
        <v>0.6</v>
      </c>
      <c r="F198" s="1">
        <f>A198-0.5</f>
        <v>48.5</v>
      </c>
      <c r="G198" s="25">
        <f>'s4'!$B$5</f>
        <v>0.6</v>
      </c>
      <c r="J198" s="1">
        <f>J194+1</f>
        <v>49</v>
      </c>
      <c r="K198" s="2">
        <f>IF(k_2&lt;=n,axis_2,100)</f>
        <v>100</v>
      </c>
      <c r="M198" s="1">
        <f>M194+1</f>
        <v>49</v>
      </c>
      <c r="N198" s="2">
        <f>IF(AND(AND(A&lt;=k_2,k_2&lt;=B),k_2&lt;=n),axis_2,100)</f>
        <v>100</v>
      </c>
    </row>
    <row r="199" spans="1:14" ht="12.75">
      <c r="A199" s="4">
        <f>A198</f>
        <v>49</v>
      </c>
      <c r="B199" s="62">
        <f>B198</f>
        <v>48.5</v>
      </c>
      <c r="C199">
        <f>axis_2+IF(k_2&lt;=n,BINOMDIST(k_2,n,p,FALSE),0)</f>
        <v>0.6</v>
      </c>
      <c r="F199" s="3">
        <f>F198</f>
        <v>48.5</v>
      </c>
      <c r="G199" s="26">
        <f>axis_2+IF(AND(AND(A&lt;=k_2,k_2&lt;=B),k_2&lt;=n),BINOMDIST(k_2,n,p,FALSE),0)</f>
        <v>0.6</v>
      </c>
      <c r="J199" s="3"/>
      <c r="K199" s="4"/>
      <c r="M199" s="3"/>
      <c r="N199" s="4"/>
    </row>
    <row r="200" spans="1:14" ht="12.75">
      <c r="A200" s="4">
        <f>A198</f>
        <v>49</v>
      </c>
      <c r="B200" s="62">
        <f>B199+1</f>
        <v>49.5</v>
      </c>
      <c r="C200" s="26">
        <f>C199</f>
        <v>0.6</v>
      </c>
      <c r="F200" s="3">
        <f>F199+1</f>
        <v>49.5</v>
      </c>
      <c r="G200" s="26">
        <f>G199</f>
        <v>0.6</v>
      </c>
      <c r="J200" s="3"/>
      <c r="K200" s="4"/>
      <c r="M200" s="3"/>
      <c r="N200" s="4"/>
    </row>
    <row r="201" spans="1:14" ht="12.75">
      <c r="A201" s="6">
        <f>A198</f>
        <v>49</v>
      </c>
      <c r="B201" s="63">
        <f>B200</f>
        <v>49.5</v>
      </c>
      <c r="C201" s="27">
        <f>C198</f>
        <v>0.6</v>
      </c>
      <c r="F201" s="5">
        <f>F200</f>
        <v>49.5</v>
      </c>
      <c r="G201" s="27">
        <f>G198</f>
        <v>0.6</v>
      </c>
      <c r="J201" s="5"/>
      <c r="K201" s="6"/>
      <c r="M201" s="5"/>
      <c r="N201" s="6"/>
    </row>
    <row r="202" spans="1:14" ht="12.75">
      <c r="A202" s="2">
        <f>A198+1</f>
        <v>50</v>
      </c>
      <c r="B202" s="61">
        <f>A202-0.5</f>
        <v>49.5</v>
      </c>
      <c r="C202" s="25">
        <f>'s4'!$B$5</f>
        <v>0.6</v>
      </c>
      <c r="F202" s="1">
        <f>A202-0.5</f>
        <v>49.5</v>
      </c>
      <c r="G202" s="25">
        <f>'s4'!$B$5</f>
        <v>0.6</v>
      </c>
      <c r="J202" s="1">
        <f>J198+1</f>
        <v>50</v>
      </c>
      <c r="K202" s="2">
        <f>IF(k_2&lt;=n,axis_2,100)</f>
        <v>100</v>
      </c>
      <c r="M202" s="1">
        <f>M198+1</f>
        <v>50</v>
      </c>
      <c r="N202" s="2">
        <f>IF(AND(AND(A&lt;=k_2,k_2&lt;=B),k_2&lt;=n),axis_2,100)</f>
        <v>100</v>
      </c>
    </row>
    <row r="203" spans="1:14" ht="12.75">
      <c r="A203" s="4">
        <f>A202</f>
        <v>50</v>
      </c>
      <c r="B203" s="62">
        <f>B202</f>
        <v>49.5</v>
      </c>
      <c r="C203">
        <f>axis_2+IF(k_2&lt;=n,BINOMDIST(k_2,n,p,FALSE),0)</f>
        <v>0.6</v>
      </c>
      <c r="F203" s="3">
        <f>F202</f>
        <v>49.5</v>
      </c>
      <c r="G203" s="26">
        <f>axis_2+IF(AND(AND(A&lt;=k_2,k_2&lt;=B),k_2&lt;=n),BINOMDIST(k_2,n,p,FALSE),0)</f>
        <v>0.6</v>
      </c>
      <c r="J203" s="3"/>
      <c r="K203" s="4"/>
      <c r="M203" s="3"/>
      <c r="N203" s="4"/>
    </row>
    <row r="204" spans="1:14" ht="12.75">
      <c r="A204" s="4">
        <f>A202</f>
        <v>50</v>
      </c>
      <c r="B204" s="62">
        <f>B203+1</f>
        <v>50.5</v>
      </c>
      <c r="C204" s="26">
        <f>C203</f>
        <v>0.6</v>
      </c>
      <c r="F204" s="3">
        <f>F203+1</f>
        <v>50.5</v>
      </c>
      <c r="G204" s="26">
        <f>G203</f>
        <v>0.6</v>
      </c>
      <c r="J204" s="3"/>
      <c r="K204" s="4"/>
      <c r="M204" s="3"/>
      <c r="N204" s="4"/>
    </row>
    <row r="205" spans="1:14" ht="12.75">
      <c r="A205" s="6">
        <f>A202</f>
        <v>50</v>
      </c>
      <c r="B205" s="63">
        <f>B204</f>
        <v>50.5</v>
      </c>
      <c r="C205" s="27">
        <f>C202</f>
        <v>0.6</v>
      </c>
      <c r="F205" s="5">
        <f>F204</f>
        <v>50.5</v>
      </c>
      <c r="G205" s="27">
        <f>G202</f>
        <v>0.6</v>
      </c>
      <c r="J205" s="5"/>
      <c r="K205" s="6"/>
      <c r="M205" s="5"/>
      <c r="N205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bestFit="1" customWidth="1"/>
    <col min="9" max="9" width="7.421875" style="54" customWidth="1"/>
  </cols>
  <sheetData>
    <row r="1" ht="18">
      <c r="A1" t="s">
        <v>8</v>
      </c>
    </row>
    <row r="2" ht="18">
      <c r="I2" s="45"/>
    </row>
    <row r="3" ht="18">
      <c r="I3" s="55"/>
    </row>
    <row r="4" spans="4:9" ht="18">
      <c r="D4" s="51">
        <v>0.55</v>
      </c>
      <c r="F4" s="52">
        <f>B6</f>
        <v>7.5</v>
      </c>
      <c r="G4" s="53">
        <f>'s2'!D4</f>
        <v>0.55</v>
      </c>
      <c r="I4" s="56"/>
    </row>
    <row r="5" spans="2:9" ht="18">
      <c r="B5" s="8" t="s">
        <v>36</v>
      </c>
      <c r="I5" s="41"/>
    </row>
    <row r="6" spans="2:7" ht="18">
      <c r="B6" s="18">
        <f>3!T9</f>
        <v>7.5</v>
      </c>
      <c r="D6" s="51">
        <v>0.57</v>
      </c>
      <c r="F6" s="16">
        <f>B6-B10</f>
        <v>5.2087121525220805</v>
      </c>
      <c r="G6" s="2">
        <f>'s2'!D6</f>
        <v>0.57</v>
      </c>
    </row>
    <row r="7" spans="6:7" ht="18">
      <c r="F7" s="17">
        <f>B6+B10</f>
        <v>9.79128784747792</v>
      </c>
      <c r="G7" s="6">
        <f>'s2'!D6</f>
        <v>0.57</v>
      </c>
    </row>
    <row r="9" spans="2:4" ht="18">
      <c r="B9" s="8" t="s">
        <v>37</v>
      </c>
      <c r="D9" s="40"/>
    </row>
    <row r="10" spans="2:4" ht="18">
      <c r="B10" s="18">
        <f>3!T16</f>
        <v>2.29128784747792</v>
      </c>
      <c r="D10" s="40"/>
    </row>
    <row r="11" ht="18">
      <c r="D11" s="40"/>
    </row>
    <row r="12" spans="4:7" ht="18">
      <c r="D12" s="51">
        <v>0.05</v>
      </c>
      <c r="F12" s="52">
        <v>0</v>
      </c>
      <c r="G12" s="53">
        <f>'s2'!D12</f>
        <v>0.05</v>
      </c>
    </row>
    <row r="14" spans="4:7" ht="18">
      <c r="D14" s="51">
        <v>0.07</v>
      </c>
      <c r="F14" s="16">
        <v>-1</v>
      </c>
      <c r="G14" s="2">
        <f>'s2'!D14</f>
        <v>0.07</v>
      </c>
    </row>
    <row r="15" spans="6:7" ht="18">
      <c r="F15" s="17">
        <v>1</v>
      </c>
      <c r="G15" s="6">
        <f>'s2'!D14</f>
        <v>0.07</v>
      </c>
    </row>
    <row r="30" ht="18">
      <c r="I30" s="42"/>
    </row>
    <row r="31" ht="18">
      <c r="I31" s="4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3" width="9.140625" style="9" customWidth="1"/>
    <col min="4" max="5" width="9.140625" style="19" customWidth="1"/>
    <col min="6" max="6" width="9.28125" style="10" bestFit="1" customWidth="1"/>
    <col min="7" max="7" width="9.140625" style="9" customWidth="1"/>
    <col min="8" max="8" width="13.7109375" style="9" customWidth="1"/>
    <col min="9" max="16384" width="9.140625" style="9" customWidth="1"/>
  </cols>
  <sheetData>
    <row r="1" spans="1:4" ht="12.75">
      <c r="A1" s="19" t="s">
        <v>0</v>
      </c>
      <c r="D1" s="19" t="s">
        <v>12</v>
      </c>
    </row>
    <row r="2" spans="1:9" ht="12.75">
      <c r="A2" s="19">
        <v>-4</v>
      </c>
      <c r="B2" s="19">
        <f aca="true" t="shared" si="0" ref="B2:B65">axis_2+NORMDIST(A2,$H$8,$H$15,FALSE)</f>
        <v>0.60000058991306</v>
      </c>
      <c r="D2" s="19">
        <v>-4</v>
      </c>
      <c r="E2" s="19">
        <f aca="true" t="shared" si="1" ref="E2:E65">IF(D2&lt;A-0.5,A-0.5,IF(D2&gt;B+0.5,B+0.5,D2))</f>
        <v>4.5</v>
      </c>
      <c r="F2" s="19">
        <f>axis_2+IF(AND(A-0.5&lt;=E2,E2&lt;=B+0.5),NORMDIST(E2,$H$8,$H$15,FALSE),0)</f>
        <v>0.6738886958184502</v>
      </c>
      <c r="H2" s="60" t="s">
        <v>9</v>
      </c>
      <c r="I2" s="60" t="s">
        <v>10</v>
      </c>
    </row>
    <row r="3" spans="1:9" ht="12.75">
      <c r="A3" s="19">
        <v>-3</v>
      </c>
      <c r="B3" s="19">
        <f t="shared" si="0"/>
        <v>0.6000047944451457</v>
      </c>
      <c r="D3" s="19">
        <v>-3.9</v>
      </c>
      <c r="E3" s="19">
        <f t="shared" si="1"/>
        <v>4.5</v>
      </c>
      <c r="F3" s="19">
        <f>axis_2+IF(AND(A-0.5&lt;=E3,E3&lt;=B+0.5),NORMDIST(E3,$H$8,$H$15,FALSE),0)</f>
        <v>0.6738886958184502</v>
      </c>
      <c r="H3" s="60">
        <f>A</f>
        <v>5</v>
      </c>
      <c r="I3" s="60">
        <f>B</f>
        <v>10</v>
      </c>
    </row>
    <row r="4" spans="1:6" ht="12.75">
      <c r="A4" s="19">
        <v>-2</v>
      </c>
      <c r="B4" s="19">
        <f t="shared" si="0"/>
        <v>0.6000322081617594</v>
      </c>
      <c r="D4" s="19">
        <v>-3.8</v>
      </c>
      <c r="E4" s="19">
        <f t="shared" si="1"/>
        <v>4.5</v>
      </c>
      <c r="F4" s="19">
        <f>axis_2+IF(AND(A-0.5&lt;=E4,E4&lt;=B+0.5),NORMDIST(E4,$H$8,$H$15,FALSE),0)</f>
        <v>0.6738886958184502</v>
      </c>
    </row>
    <row r="5" spans="1:6" ht="12.75">
      <c r="A5" s="19">
        <v>-1</v>
      </c>
      <c r="B5" s="19">
        <f t="shared" si="0"/>
        <v>0.60017884251346</v>
      </c>
      <c r="D5" s="19">
        <v>-3.7</v>
      </c>
      <c r="E5" s="19">
        <f t="shared" si="1"/>
        <v>4.5</v>
      </c>
      <c r="F5" s="19">
        <f>axis_2+IF(AND(A-0.5&lt;=E5,E5&lt;=B+0.5),NORMDIST(E5,$H$8,$H$15,FALSE),0)</f>
        <v>0.6738886958184502</v>
      </c>
    </row>
    <row r="6" spans="1:8" ht="12.75">
      <c r="A6" s="19">
        <v>0</v>
      </c>
      <c r="B6" s="19">
        <f t="shared" si="0"/>
        <v>0.6008208292660624</v>
      </c>
      <c r="D6" s="19">
        <v>-3.6</v>
      </c>
      <c r="E6" s="19">
        <f t="shared" si="1"/>
        <v>4.5</v>
      </c>
      <c r="F6" s="19">
        <f>axis_2+IF(AND(A-0.5&lt;=E6,E6&lt;=B+0.5),NORMDIST(E6,$H$8,$H$15,FALSE),0)</f>
        <v>0.6738886958184502</v>
      </c>
      <c r="H6" s="9" t="str">
        <f>3!T5</f>
        <v> Várható érték:</v>
      </c>
    </row>
    <row r="7" spans="1:11" ht="12.75">
      <c r="A7" s="19">
        <v>1</v>
      </c>
      <c r="B7" s="19">
        <f t="shared" si="0"/>
        <v>0.6031139536336773</v>
      </c>
      <c r="D7" s="19">
        <v>-3.5</v>
      </c>
      <c r="E7" s="19">
        <f t="shared" si="1"/>
        <v>4.5</v>
      </c>
      <c r="F7" s="19">
        <f>axis_2+IF(AND(A-0.5&lt;=E7,E7&lt;=B+0.5),NORMDIST(E7,$H$8,$H$15,FALSE),0)</f>
        <v>0.6738886958184502</v>
      </c>
      <c r="H7" s="9" t="str">
        <f>3!T7</f>
        <v>n p</v>
      </c>
      <c r="K7" s="9" t="s">
        <v>11</v>
      </c>
    </row>
    <row r="8" spans="1:12" ht="12.75">
      <c r="A8" s="19">
        <v>2</v>
      </c>
      <c r="B8" s="19">
        <f t="shared" si="0"/>
        <v>0.6097644703821937</v>
      </c>
      <c r="D8" s="19">
        <v>-3.4</v>
      </c>
      <c r="E8" s="19">
        <f t="shared" si="1"/>
        <v>4.5</v>
      </c>
      <c r="F8" s="19">
        <f>axis_2+IF(AND(A-0.5&lt;=E8,E8&lt;=B+0.5),NORMDIST(E8,$H$8,$H$15,FALSE),0)</f>
        <v>0.6738886958184502</v>
      </c>
      <c r="H8" s="9">
        <f>3!T9</f>
        <v>7.5</v>
      </c>
      <c r="K8" s="1">
        <f>A-0.5</f>
        <v>4.5</v>
      </c>
      <c r="L8" s="22">
        <f>axis_2</f>
        <v>0.6</v>
      </c>
    </row>
    <row r="9" spans="1:12" ht="12.75">
      <c r="A9" s="19">
        <v>3</v>
      </c>
      <c r="B9" s="19">
        <f t="shared" si="0"/>
        <v>0.6253082714960538</v>
      </c>
      <c r="D9" s="19">
        <v>-3.3</v>
      </c>
      <c r="E9" s="19">
        <f t="shared" si="1"/>
        <v>4.5</v>
      </c>
      <c r="F9" s="19">
        <f>axis_2+IF(AND(A-0.5&lt;=E9,E9&lt;=B+0.5),NORMDIST(E9,$H$8,$H$15,FALSE),0)</f>
        <v>0.6738886958184502</v>
      </c>
      <c r="K9" s="3">
        <f>K8</f>
        <v>4.5</v>
      </c>
      <c r="L9" s="23">
        <f>axis_2+NORMDIST(K9,H8,H15,FALSE)</f>
        <v>0.6738886958184502</v>
      </c>
    </row>
    <row r="10" spans="1:12" ht="12.75">
      <c r="A10" s="19">
        <v>4</v>
      </c>
      <c r="B10" s="19">
        <f t="shared" si="0"/>
        <v>0.6542192515923273</v>
      </c>
      <c r="D10" s="19">
        <v>-3.2</v>
      </c>
      <c r="E10" s="19">
        <f t="shared" si="1"/>
        <v>4.5</v>
      </c>
      <c r="F10" s="19">
        <f>axis_2+IF(AND(A-0.5&lt;=E10,E10&lt;=B+0.5),NORMDIST(E10,$H$8,$H$15,FALSE),0)</f>
        <v>0.6738886958184502</v>
      </c>
      <c r="K10" s="3"/>
      <c r="L10" s="23"/>
    </row>
    <row r="11" spans="1:12" ht="12.75">
      <c r="A11" s="19">
        <v>5</v>
      </c>
      <c r="B11" s="19">
        <f t="shared" si="0"/>
        <v>0.696011177044505</v>
      </c>
      <c r="D11" s="19">
        <v>-3.1</v>
      </c>
      <c r="E11" s="19">
        <f t="shared" si="1"/>
        <v>4.5</v>
      </c>
      <c r="F11" s="19">
        <f>axis_2+IF(AND(A-0.5&lt;=E11,E11&lt;=B+0.5),NORMDIST(E11,$H$8,$H$15,FALSE),0)</f>
        <v>0.6738886958184502</v>
      </c>
      <c r="K11" s="3">
        <f>B+0.5</f>
        <v>10.5</v>
      </c>
      <c r="L11" s="23">
        <f>axis_2</f>
        <v>0.6</v>
      </c>
    </row>
    <row r="12" spans="1:12" ht="12.75">
      <c r="A12" s="19">
        <v>6</v>
      </c>
      <c r="B12" s="19">
        <f t="shared" si="0"/>
        <v>0.7405294384541091</v>
      </c>
      <c r="D12" s="19">
        <v>-3</v>
      </c>
      <c r="E12" s="19">
        <f t="shared" si="1"/>
        <v>4.5</v>
      </c>
      <c r="F12" s="19">
        <f>axis_2+IF(AND(A-0.5&lt;=E12,E12&lt;=B+0.5),NORMDIST(E12,$H$8,$H$15,FALSE),0)</f>
        <v>0.6738886958184502</v>
      </c>
      <c r="K12" s="5">
        <f>K11</f>
        <v>10.5</v>
      </c>
      <c r="L12" s="24">
        <f>axis_2+NORMDIST(K12,H8,H15,FALSE)</f>
        <v>0.6738886958184502</v>
      </c>
    </row>
    <row r="13" spans="1:8" ht="12.75">
      <c r="A13" s="19">
        <v>7</v>
      </c>
      <c r="B13" s="19">
        <f t="shared" si="0"/>
        <v>0.7700161076877675</v>
      </c>
      <c r="D13" s="19">
        <v>-2.9</v>
      </c>
      <c r="E13" s="19">
        <f t="shared" si="1"/>
        <v>4.5</v>
      </c>
      <c r="F13" s="19">
        <f>axis_2+IF(AND(A-0.5&lt;=E13,E13&lt;=B+0.5),NORMDIST(E13,$H$8,$H$15,FALSE),0)</f>
        <v>0.6738886958184502</v>
      </c>
      <c r="H13" s="9" t="str">
        <f>3!T12</f>
        <v>Szórás:</v>
      </c>
    </row>
    <row r="14" spans="1:8" ht="12.75">
      <c r="A14" s="19">
        <v>8</v>
      </c>
      <c r="B14" s="19">
        <f t="shared" si="0"/>
        <v>0.7700161076877675</v>
      </c>
      <c r="D14" s="19">
        <v>-2.8</v>
      </c>
      <c r="E14" s="19">
        <f t="shared" si="1"/>
        <v>4.5</v>
      </c>
      <c r="F14" s="19">
        <f>axis_2+IF(AND(A-0.5&lt;=E14,E14&lt;=B+0.5),NORMDIST(E14,$H$8,$H$15,FALSE),0)</f>
        <v>0.6738886958184502</v>
      </c>
      <c r="H14" s="9" t="str">
        <f>3!T14</f>
        <v>sqrt ( n p ( 1 - p ) )</v>
      </c>
    </row>
    <row r="15" spans="1:8" ht="12.75">
      <c r="A15" s="19">
        <v>9</v>
      </c>
      <c r="B15" s="19">
        <f t="shared" si="0"/>
        <v>0.7405294384541091</v>
      </c>
      <c r="D15" s="19">
        <v>-2.7</v>
      </c>
      <c r="E15" s="19">
        <f t="shared" si="1"/>
        <v>4.5</v>
      </c>
      <c r="F15" s="19">
        <f>axis_2+IF(AND(A-0.5&lt;=E15,E15&lt;=B+0.5),NORMDIST(E15,$H$8,$H$15,FALSE),0)</f>
        <v>0.6738886958184502</v>
      </c>
      <c r="H15" s="9">
        <f>3!T16</f>
        <v>2.29128784747792</v>
      </c>
    </row>
    <row r="16" spans="1:6" ht="12.75">
      <c r="A16" s="19">
        <v>10</v>
      </c>
      <c r="B16" s="19">
        <f t="shared" si="0"/>
        <v>0.696011177044505</v>
      </c>
      <c r="D16" s="19">
        <v>-2.6</v>
      </c>
      <c r="E16" s="19">
        <f t="shared" si="1"/>
        <v>4.5</v>
      </c>
      <c r="F16" s="19">
        <f>axis_2+IF(AND(A-0.5&lt;=E16,E16&lt;=B+0.5),NORMDIST(E16,$H$8,$H$15,FALSE),0)</f>
        <v>0.6738886958184502</v>
      </c>
    </row>
    <row r="17" spans="1:12" ht="12.75">
      <c r="A17" s="19">
        <v>11</v>
      </c>
      <c r="B17" s="19">
        <f t="shared" si="0"/>
        <v>0.6542192515923273</v>
      </c>
      <c r="D17" s="19">
        <v>-2.5</v>
      </c>
      <c r="E17" s="19">
        <f t="shared" si="1"/>
        <v>4.5</v>
      </c>
      <c r="F17" s="19">
        <f>axis_2+IF(AND(A-0.5&lt;=E17,E17&lt;=B+0.5),NORMDIST(E17,$H$8,$H$15,FALSE),0)</f>
        <v>0.6738886958184502</v>
      </c>
      <c r="K17" s="1">
        <f>A-0.5</f>
        <v>4.5</v>
      </c>
      <c r="L17" s="22">
        <f>axis_2</f>
        <v>0.6</v>
      </c>
    </row>
    <row r="18" spans="1:12" ht="12.75">
      <c r="A18" s="19">
        <v>12</v>
      </c>
      <c r="B18" s="19">
        <f t="shared" si="0"/>
        <v>0.6253082714960538</v>
      </c>
      <c r="D18" s="19">
        <v>-2.4</v>
      </c>
      <c r="E18" s="19">
        <f t="shared" si="1"/>
        <v>4.5</v>
      </c>
      <c r="F18" s="19">
        <f>axis_2+IF(AND(A-0.5&lt;=E18,E18&lt;=B+0.5),NORMDIST(E18,$H$8,$H$15,FALSE),0)</f>
        <v>0.6738886958184502</v>
      </c>
      <c r="K18" s="3"/>
      <c r="L18" s="4"/>
    </row>
    <row r="19" spans="1:12" ht="12.75">
      <c r="A19" s="19">
        <v>13</v>
      </c>
      <c r="B19" s="19">
        <f t="shared" si="0"/>
        <v>0.6097644703821937</v>
      </c>
      <c r="D19" s="19">
        <v>-2.3</v>
      </c>
      <c r="E19" s="19">
        <f t="shared" si="1"/>
        <v>4.5</v>
      </c>
      <c r="F19" s="19">
        <f>axis_2+IF(AND(A-0.5&lt;=E19,E19&lt;=B+0.5),NORMDIST(E19,$H$8,$H$15,FALSE),0)</f>
        <v>0.6738886958184502</v>
      </c>
      <c r="K19" s="5">
        <f>B+0.5</f>
        <v>10.5</v>
      </c>
      <c r="L19" s="24">
        <f>axis_2</f>
        <v>0.6</v>
      </c>
    </row>
    <row r="20" spans="1:6" ht="12.75">
      <c r="A20" s="19">
        <v>14</v>
      </c>
      <c r="B20" s="19">
        <f t="shared" si="0"/>
        <v>0.6031139536336773</v>
      </c>
      <c r="D20" s="19">
        <v>-2.2</v>
      </c>
      <c r="E20" s="19">
        <f t="shared" si="1"/>
        <v>4.5</v>
      </c>
      <c r="F20" s="19">
        <f>axis_2+IF(AND(A-0.5&lt;=E20,E20&lt;=B+0.5),NORMDIST(E20,$H$8,$H$15,FALSE),0)</f>
        <v>0.6738886958184502</v>
      </c>
    </row>
    <row r="21" spans="1:6" ht="12.75">
      <c r="A21" s="19">
        <v>15</v>
      </c>
      <c r="B21" s="19">
        <f t="shared" si="0"/>
        <v>0.6008208292660624</v>
      </c>
      <c r="D21" s="19">
        <v>-2.1</v>
      </c>
      <c r="E21" s="19">
        <f t="shared" si="1"/>
        <v>4.5</v>
      </c>
      <c r="F21" s="19">
        <f>axis_2+IF(AND(A-0.5&lt;=E21,E21&lt;=B+0.5),NORMDIST(E21,$H$8,$H$15,FALSE),0)</f>
        <v>0.6738886958184502</v>
      </c>
    </row>
    <row r="22" spans="1:6" ht="12.75">
      <c r="A22" s="19">
        <v>16</v>
      </c>
      <c r="B22" s="19">
        <f t="shared" si="0"/>
        <v>0.60017884251346</v>
      </c>
      <c r="D22" s="19">
        <v>-2</v>
      </c>
      <c r="E22" s="19">
        <f t="shared" si="1"/>
        <v>4.5</v>
      </c>
      <c r="F22" s="19">
        <f>axis_2+IF(AND(A-0.5&lt;=E22,E22&lt;=B+0.5),NORMDIST(E22,$H$8,$H$15,FALSE),0)</f>
        <v>0.6738886958184502</v>
      </c>
    </row>
    <row r="23" spans="1:6" ht="12.75">
      <c r="A23" s="19">
        <v>17</v>
      </c>
      <c r="B23" s="19">
        <f t="shared" si="0"/>
        <v>0.6000322081617594</v>
      </c>
      <c r="D23" s="19">
        <v>-1.9</v>
      </c>
      <c r="E23" s="19">
        <f t="shared" si="1"/>
        <v>4.5</v>
      </c>
      <c r="F23" s="19">
        <f>axis_2+IF(AND(A-0.5&lt;=E23,E23&lt;=B+0.5),NORMDIST(E23,$H$8,$H$15,FALSE),0)</f>
        <v>0.6738886958184502</v>
      </c>
    </row>
    <row r="24" spans="1:6" ht="12.75">
      <c r="A24" s="19">
        <v>18</v>
      </c>
      <c r="B24" s="19">
        <f t="shared" si="0"/>
        <v>0.6000047944451457</v>
      </c>
      <c r="D24" s="19">
        <v>-1.8</v>
      </c>
      <c r="E24" s="19">
        <f t="shared" si="1"/>
        <v>4.5</v>
      </c>
      <c r="F24" s="19">
        <f>axis_2+IF(AND(A-0.5&lt;=E24,E24&lt;=B+0.5),NORMDIST(E24,$H$8,$H$15,FALSE),0)</f>
        <v>0.6738886958184502</v>
      </c>
    </row>
    <row r="25" spans="1:6" ht="12.75">
      <c r="A25" s="19">
        <v>19</v>
      </c>
      <c r="B25" s="19">
        <f t="shared" si="0"/>
        <v>0.60000058991306</v>
      </c>
      <c r="D25" s="19">
        <v>-1.7</v>
      </c>
      <c r="E25" s="19">
        <f t="shared" si="1"/>
        <v>4.5</v>
      </c>
      <c r="F25" s="19">
        <f>axis_2+IF(AND(A-0.5&lt;=E25,E25&lt;=B+0.5),NORMDIST(E25,$H$8,$H$15,FALSE),0)</f>
        <v>0.6738886958184502</v>
      </c>
    </row>
    <row r="26" spans="1:6" ht="12.75">
      <c r="A26" s="19">
        <v>20</v>
      </c>
      <c r="B26" s="19">
        <f t="shared" si="0"/>
        <v>0.6000000599949795</v>
      </c>
      <c r="D26" s="19">
        <v>-1.6</v>
      </c>
      <c r="E26" s="19">
        <f t="shared" si="1"/>
        <v>4.5</v>
      </c>
      <c r="F26" s="19">
        <f>axis_2+IF(AND(A-0.5&lt;=E26,E26&lt;=B+0.5),NORMDIST(E26,$H$8,$H$15,FALSE),0)</f>
        <v>0.6738886958184502</v>
      </c>
    </row>
    <row r="27" spans="1:6" ht="12.75">
      <c r="A27" s="19">
        <v>21</v>
      </c>
      <c r="B27" s="19">
        <f t="shared" si="0"/>
        <v>0.6000000050433493</v>
      </c>
      <c r="D27" s="19">
        <v>-1.5</v>
      </c>
      <c r="E27" s="19">
        <f t="shared" si="1"/>
        <v>4.5</v>
      </c>
      <c r="F27" s="19">
        <f>axis_2+IF(AND(A-0.5&lt;=E27,E27&lt;=B+0.5),NORMDIST(E27,$H$8,$H$15,FALSE),0)</f>
        <v>0.6738886958184502</v>
      </c>
    </row>
    <row r="28" spans="1:6" ht="12.75">
      <c r="A28" s="19">
        <v>22</v>
      </c>
      <c r="B28" s="19">
        <f t="shared" si="0"/>
        <v>0.6000000003504293</v>
      </c>
      <c r="D28" s="19">
        <v>-1.4</v>
      </c>
      <c r="E28" s="19">
        <f t="shared" si="1"/>
        <v>4.5</v>
      </c>
      <c r="F28" s="19">
        <f>axis_2+IF(AND(A-0.5&lt;=E28,E28&lt;=B+0.5),NORMDIST(E28,$H$8,$H$15,FALSE),0)</f>
        <v>0.6738886958184502</v>
      </c>
    </row>
    <row r="29" spans="1:6" ht="12.75">
      <c r="A29" s="19">
        <v>23</v>
      </c>
      <c r="B29" s="19">
        <f t="shared" si="0"/>
        <v>0.6000000000201261</v>
      </c>
      <c r="D29" s="19">
        <v>-1.3</v>
      </c>
      <c r="E29" s="19">
        <f t="shared" si="1"/>
        <v>4.5</v>
      </c>
      <c r="F29" s="19">
        <f>axis_2+IF(AND(A-0.5&lt;=E29,E29&lt;=B+0.5),NORMDIST(E29,$H$8,$H$15,FALSE),0)</f>
        <v>0.6738886958184502</v>
      </c>
    </row>
    <row r="30" spans="1:6" ht="12.75">
      <c r="A30" s="19">
        <v>24</v>
      </c>
      <c r="B30" s="19">
        <f t="shared" si="0"/>
        <v>0.6000000000009554</v>
      </c>
      <c r="D30" s="19">
        <v>-1.2</v>
      </c>
      <c r="E30" s="19">
        <f t="shared" si="1"/>
        <v>4.5</v>
      </c>
      <c r="F30" s="19">
        <f>axis_2+IF(AND(A-0.5&lt;=E30,E30&lt;=B+0.5),NORMDIST(E30,$H$8,$H$15,FALSE),0)</f>
        <v>0.6738886958184502</v>
      </c>
    </row>
    <row r="31" spans="1:6" ht="12.75">
      <c r="A31" s="19">
        <v>25</v>
      </c>
      <c r="B31" s="19">
        <f t="shared" si="0"/>
        <v>0.6000000000000375</v>
      </c>
      <c r="D31" s="19">
        <v>-1.1</v>
      </c>
      <c r="E31" s="19">
        <f t="shared" si="1"/>
        <v>4.5</v>
      </c>
      <c r="F31" s="19">
        <f>axis_2+IF(AND(A-0.5&lt;=E31,E31&lt;=B+0.5),NORMDIST(E31,$H$8,$H$15,FALSE),0)</f>
        <v>0.6738886958184502</v>
      </c>
    </row>
    <row r="32" spans="1:6" ht="12.75">
      <c r="A32" s="19">
        <v>26</v>
      </c>
      <c r="B32" s="19">
        <f t="shared" si="0"/>
        <v>0.6000000000000012</v>
      </c>
      <c r="D32" s="19">
        <v>-1</v>
      </c>
      <c r="E32" s="19">
        <f t="shared" si="1"/>
        <v>4.5</v>
      </c>
      <c r="F32" s="19">
        <f>axis_2+IF(AND(A-0.5&lt;=E32,E32&lt;=B+0.5),NORMDIST(E32,$H$8,$H$15,FALSE),0)</f>
        <v>0.6738886958184502</v>
      </c>
    </row>
    <row r="33" spans="1:6" ht="12.75">
      <c r="A33" s="19">
        <v>27</v>
      </c>
      <c r="B33" s="19">
        <f t="shared" si="0"/>
        <v>0.6</v>
      </c>
      <c r="D33" s="19">
        <v>-0.9</v>
      </c>
      <c r="E33" s="19">
        <f t="shared" si="1"/>
        <v>4.5</v>
      </c>
      <c r="F33" s="19">
        <f>axis_2+IF(AND(A-0.5&lt;=E33,E33&lt;=B+0.5),NORMDIST(E33,$H$8,$H$15,FALSE),0)</f>
        <v>0.6738886958184502</v>
      </c>
    </row>
    <row r="34" spans="1:6" ht="12.75">
      <c r="A34" s="19">
        <v>28</v>
      </c>
      <c r="B34" s="19">
        <f t="shared" si="0"/>
        <v>0.6</v>
      </c>
      <c r="D34" s="19">
        <v>-0.8</v>
      </c>
      <c r="E34" s="19">
        <f t="shared" si="1"/>
        <v>4.5</v>
      </c>
      <c r="F34" s="19">
        <f>axis_2+IF(AND(A-0.5&lt;=E34,E34&lt;=B+0.5),NORMDIST(E34,$H$8,$H$15,FALSE),0)</f>
        <v>0.6738886958184502</v>
      </c>
    </row>
    <row r="35" spans="1:6" ht="12.75">
      <c r="A35" s="19">
        <v>29</v>
      </c>
      <c r="B35" s="19">
        <f t="shared" si="0"/>
        <v>0.6</v>
      </c>
      <c r="D35" s="19">
        <v>-0.7</v>
      </c>
      <c r="E35" s="19">
        <f t="shared" si="1"/>
        <v>4.5</v>
      </c>
      <c r="F35" s="19">
        <f>axis_2+IF(AND(A-0.5&lt;=E35,E35&lt;=B+0.5),NORMDIST(E35,$H$8,$H$15,FALSE),0)</f>
        <v>0.6738886958184502</v>
      </c>
    </row>
    <row r="36" spans="1:6" ht="12.75">
      <c r="A36" s="19">
        <v>30</v>
      </c>
      <c r="B36" s="19">
        <f t="shared" si="0"/>
        <v>0.6</v>
      </c>
      <c r="D36" s="19">
        <v>-0.6</v>
      </c>
      <c r="E36" s="19">
        <f t="shared" si="1"/>
        <v>4.5</v>
      </c>
      <c r="F36" s="19">
        <f>axis_2+IF(AND(A-0.5&lt;=E36,E36&lt;=B+0.5),NORMDIST(E36,$H$8,$H$15,FALSE),0)</f>
        <v>0.6738886958184502</v>
      </c>
    </row>
    <row r="37" spans="1:6" ht="12.75">
      <c r="A37" s="19">
        <v>31</v>
      </c>
      <c r="B37" s="19">
        <f t="shared" si="0"/>
        <v>0.6</v>
      </c>
      <c r="D37" s="19">
        <v>-0.5</v>
      </c>
      <c r="E37" s="19">
        <f t="shared" si="1"/>
        <v>4.5</v>
      </c>
      <c r="F37" s="19">
        <f>axis_2+IF(AND(A-0.5&lt;=E37,E37&lt;=B+0.5),NORMDIST(E37,$H$8,$H$15,FALSE),0)</f>
        <v>0.6738886958184502</v>
      </c>
    </row>
    <row r="38" spans="1:6" ht="12.75">
      <c r="A38" s="19">
        <v>32</v>
      </c>
      <c r="B38" s="19">
        <f t="shared" si="0"/>
        <v>0.6</v>
      </c>
      <c r="D38" s="19">
        <v>-0.4</v>
      </c>
      <c r="E38" s="19">
        <f t="shared" si="1"/>
        <v>4.5</v>
      </c>
      <c r="F38" s="19">
        <f>axis_2+IF(AND(A-0.5&lt;=E38,E38&lt;=B+0.5),NORMDIST(E38,$H$8,$H$15,FALSE),0)</f>
        <v>0.6738886958184502</v>
      </c>
    </row>
    <row r="39" spans="1:6" ht="12.75">
      <c r="A39" s="19">
        <v>33</v>
      </c>
      <c r="B39" s="19">
        <f t="shared" si="0"/>
        <v>0.6</v>
      </c>
      <c r="D39" s="19">
        <v>-0.3</v>
      </c>
      <c r="E39" s="19">
        <f t="shared" si="1"/>
        <v>4.5</v>
      </c>
      <c r="F39" s="19">
        <f>axis_2+IF(AND(A-0.5&lt;=E39,E39&lt;=B+0.5),NORMDIST(E39,$H$8,$H$15,FALSE),0)</f>
        <v>0.6738886958184502</v>
      </c>
    </row>
    <row r="40" spans="1:6" ht="12.75">
      <c r="A40" s="19">
        <v>34</v>
      </c>
      <c r="B40" s="19">
        <f t="shared" si="0"/>
        <v>0.6</v>
      </c>
      <c r="D40" s="19">
        <v>-0.2</v>
      </c>
      <c r="E40" s="19">
        <f t="shared" si="1"/>
        <v>4.5</v>
      </c>
      <c r="F40" s="19">
        <f>axis_2+IF(AND(A-0.5&lt;=E40,E40&lt;=B+0.5),NORMDIST(E40,$H$8,$H$15,FALSE),0)</f>
        <v>0.6738886958184502</v>
      </c>
    </row>
    <row r="41" spans="1:6" ht="12.75">
      <c r="A41" s="19">
        <v>35</v>
      </c>
      <c r="B41" s="19">
        <f t="shared" si="0"/>
        <v>0.6</v>
      </c>
      <c r="D41" s="19">
        <v>-0.1</v>
      </c>
      <c r="E41" s="19">
        <f t="shared" si="1"/>
        <v>4.5</v>
      </c>
      <c r="F41" s="19">
        <f>axis_2+IF(AND(A-0.5&lt;=E41,E41&lt;=B+0.5),NORMDIST(E41,$H$8,$H$15,FALSE),0)</f>
        <v>0.6738886958184502</v>
      </c>
    </row>
    <row r="42" spans="1:6" ht="12.75">
      <c r="A42" s="19">
        <v>36</v>
      </c>
      <c r="B42" s="19">
        <f t="shared" si="0"/>
        <v>0.6</v>
      </c>
      <c r="D42" s="19">
        <v>0</v>
      </c>
      <c r="E42" s="19">
        <f t="shared" si="1"/>
        <v>4.5</v>
      </c>
      <c r="F42" s="19">
        <f>axis_2+IF(AND(A-0.5&lt;=E42,E42&lt;=B+0.5),NORMDIST(E42,$H$8,$H$15,FALSE),0)</f>
        <v>0.6738886958184502</v>
      </c>
    </row>
    <row r="43" spans="1:6" ht="12.75">
      <c r="A43" s="19">
        <v>37</v>
      </c>
      <c r="B43" s="19">
        <f t="shared" si="0"/>
        <v>0.6</v>
      </c>
      <c r="D43" s="19">
        <v>0.1</v>
      </c>
      <c r="E43" s="19">
        <f t="shared" si="1"/>
        <v>4.5</v>
      </c>
      <c r="F43" s="19">
        <f>axis_2+IF(AND(A-0.5&lt;=E43,E43&lt;=B+0.5),NORMDIST(E43,$H$8,$H$15,FALSE),0)</f>
        <v>0.6738886958184502</v>
      </c>
    </row>
    <row r="44" spans="1:6" ht="12.75">
      <c r="A44" s="19">
        <v>38</v>
      </c>
      <c r="B44" s="19">
        <f t="shared" si="0"/>
        <v>0.6</v>
      </c>
      <c r="D44" s="19">
        <v>0.2</v>
      </c>
      <c r="E44" s="19">
        <f t="shared" si="1"/>
        <v>4.5</v>
      </c>
      <c r="F44" s="19">
        <f>axis_2+IF(AND(A-0.5&lt;=E44,E44&lt;=B+0.5),NORMDIST(E44,$H$8,$H$15,FALSE),0)</f>
        <v>0.6738886958184502</v>
      </c>
    </row>
    <row r="45" spans="1:6" ht="12.75">
      <c r="A45" s="19">
        <v>39</v>
      </c>
      <c r="B45" s="19">
        <f t="shared" si="0"/>
        <v>0.6</v>
      </c>
      <c r="D45" s="19">
        <v>0.3</v>
      </c>
      <c r="E45" s="19">
        <f t="shared" si="1"/>
        <v>4.5</v>
      </c>
      <c r="F45" s="19">
        <f>axis_2+IF(AND(A-0.5&lt;=E45,E45&lt;=B+0.5),NORMDIST(E45,$H$8,$H$15,FALSE),0)</f>
        <v>0.6738886958184502</v>
      </c>
    </row>
    <row r="46" spans="1:6" ht="12.75">
      <c r="A46" s="19">
        <v>40</v>
      </c>
      <c r="B46" s="19">
        <f t="shared" si="0"/>
        <v>0.6</v>
      </c>
      <c r="D46" s="19">
        <v>0.4</v>
      </c>
      <c r="E46" s="19">
        <f t="shared" si="1"/>
        <v>4.5</v>
      </c>
      <c r="F46" s="19">
        <f>axis_2+IF(AND(A-0.5&lt;=E46,E46&lt;=B+0.5),NORMDIST(E46,$H$8,$H$15,FALSE),0)</f>
        <v>0.6738886958184502</v>
      </c>
    </row>
    <row r="47" spans="1:6" ht="12.75">
      <c r="A47" s="19">
        <v>41</v>
      </c>
      <c r="B47" s="19">
        <f t="shared" si="0"/>
        <v>0.6</v>
      </c>
      <c r="D47" s="19">
        <v>0.5</v>
      </c>
      <c r="E47" s="19">
        <f t="shared" si="1"/>
        <v>4.5</v>
      </c>
      <c r="F47" s="19">
        <f>axis_2+IF(AND(A-0.5&lt;=E47,E47&lt;=B+0.5),NORMDIST(E47,$H$8,$H$15,FALSE),0)</f>
        <v>0.6738886958184502</v>
      </c>
    </row>
    <row r="48" spans="1:6" ht="12.75">
      <c r="A48" s="19">
        <v>42</v>
      </c>
      <c r="B48" s="19">
        <f t="shared" si="0"/>
        <v>0.6</v>
      </c>
      <c r="D48" s="19">
        <v>0.6</v>
      </c>
      <c r="E48" s="19">
        <f t="shared" si="1"/>
        <v>4.5</v>
      </c>
      <c r="F48" s="19">
        <f>axis_2+IF(AND(A-0.5&lt;=E48,E48&lt;=B+0.5),NORMDIST(E48,$H$8,$H$15,FALSE),0)</f>
        <v>0.6738886958184502</v>
      </c>
    </row>
    <row r="49" spans="1:6" ht="12.75">
      <c r="A49" s="19">
        <v>43</v>
      </c>
      <c r="B49" s="19">
        <f t="shared" si="0"/>
        <v>0.6</v>
      </c>
      <c r="D49" s="19">
        <v>0.7</v>
      </c>
      <c r="E49" s="19">
        <f t="shared" si="1"/>
        <v>4.5</v>
      </c>
      <c r="F49" s="19">
        <f>axis_2+IF(AND(A-0.5&lt;=E49,E49&lt;=B+0.5),NORMDIST(E49,$H$8,$H$15,FALSE),0)</f>
        <v>0.6738886958184502</v>
      </c>
    </row>
    <row r="50" spans="1:6" ht="12.75">
      <c r="A50" s="19">
        <v>44</v>
      </c>
      <c r="B50" s="19">
        <f t="shared" si="0"/>
        <v>0.6</v>
      </c>
      <c r="D50" s="19">
        <v>0.8</v>
      </c>
      <c r="E50" s="19">
        <f t="shared" si="1"/>
        <v>4.5</v>
      </c>
      <c r="F50" s="19">
        <f>axis_2+IF(AND(A-0.5&lt;=E50,E50&lt;=B+0.5),NORMDIST(E50,$H$8,$H$15,FALSE),0)</f>
        <v>0.6738886958184502</v>
      </c>
    </row>
    <row r="51" spans="1:6" ht="12.75">
      <c r="A51" s="19">
        <v>45</v>
      </c>
      <c r="B51" s="19">
        <f t="shared" si="0"/>
        <v>0.6</v>
      </c>
      <c r="D51" s="19">
        <v>0.9</v>
      </c>
      <c r="E51" s="19">
        <f t="shared" si="1"/>
        <v>4.5</v>
      </c>
      <c r="F51" s="19">
        <f>axis_2+IF(AND(A-0.5&lt;=E51,E51&lt;=B+0.5),NORMDIST(E51,$H$8,$H$15,FALSE),0)</f>
        <v>0.6738886958184502</v>
      </c>
    </row>
    <row r="52" spans="1:6" ht="12.75">
      <c r="A52" s="19">
        <v>46</v>
      </c>
      <c r="B52" s="19">
        <f t="shared" si="0"/>
        <v>0.6</v>
      </c>
      <c r="D52" s="19">
        <v>1</v>
      </c>
      <c r="E52" s="19">
        <f t="shared" si="1"/>
        <v>4.5</v>
      </c>
      <c r="F52" s="19">
        <f>axis_2+IF(AND(A-0.5&lt;=E52,E52&lt;=B+0.5),NORMDIST(E52,$H$8,$H$15,FALSE),0)</f>
        <v>0.6738886958184502</v>
      </c>
    </row>
    <row r="53" spans="1:6" ht="12.75">
      <c r="A53" s="19">
        <v>47</v>
      </c>
      <c r="B53" s="19">
        <f t="shared" si="0"/>
        <v>0.6</v>
      </c>
      <c r="D53" s="19">
        <v>1.1</v>
      </c>
      <c r="E53" s="19">
        <f t="shared" si="1"/>
        <v>4.5</v>
      </c>
      <c r="F53" s="19">
        <f>axis_2+IF(AND(A-0.5&lt;=E53,E53&lt;=B+0.5),NORMDIST(E53,$H$8,$H$15,FALSE),0)</f>
        <v>0.6738886958184502</v>
      </c>
    </row>
    <row r="54" spans="1:6" ht="12.75">
      <c r="A54" s="19">
        <v>48</v>
      </c>
      <c r="B54" s="19">
        <f t="shared" si="0"/>
        <v>0.6</v>
      </c>
      <c r="D54" s="19">
        <v>1.2</v>
      </c>
      <c r="E54" s="19">
        <f t="shared" si="1"/>
        <v>4.5</v>
      </c>
      <c r="F54" s="19">
        <f>axis_2+IF(AND(A-0.5&lt;=E54,E54&lt;=B+0.5),NORMDIST(E54,$H$8,$H$15,FALSE),0)</f>
        <v>0.6738886958184502</v>
      </c>
    </row>
    <row r="55" spans="1:6" ht="12.75">
      <c r="A55" s="19">
        <v>49</v>
      </c>
      <c r="B55" s="19">
        <f t="shared" si="0"/>
        <v>0.6</v>
      </c>
      <c r="D55" s="19">
        <v>1.3</v>
      </c>
      <c r="E55" s="19">
        <f t="shared" si="1"/>
        <v>4.5</v>
      </c>
      <c r="F55" s="19">
        <f>axis_2+IF(AND(A-0.5&lt;=E55,E55&lt;=B+0.5),NORMDIST(E55,$H$8,$H$15,FALSE),0)</f>
        <v>0.6738886958184502</v>
      </c>
    </row>
    <row r="56" spans="1:6" ht="12.75">
      <c r="A56" s="19">
        <v>50</v>
      </c>
      <c r="B56" s="19">
        <f t="shared" si="0"/>
        <v>0.6</v>
      </c>
      <c r="D56" s="19">
        <v>1.4</v>
      </c>
      <c r="E56" s="19">
        <f t="shared" si="1"/>
        <v>4.5</v>
      </c>
      <c r="F56" s="19">
        <f>axis_2+IF(AND(A-0.5&lt;=E56,E56&lt;=B+0.5),NORMDIST(E56,$H$8,$H$15,FALSE),0)</f>
        <v>0.6738886958184502</v>
      </c>
    </row>
    <row r="57" spans="1:6" ht="12.75">
      <c r="A57" s="19">
        <v>51</v>
      </c>
      <c r="B57" s="19">
        <f t="shared" si="0"/>
        <v>0.6</v>
      </c>
      <c r="D57" s="19">
        <v>1.5</v>
      </c>
      <c r="E57" s="19">
        <f t="shared" si="1"/>
        <v>4.5</v>
      </c>
      <c r="F57" s="19">
        <f>axis_2+IF(AND(A-0.5&lt;=E57,E57&lt;=B+0.5),NORMDIST(E57,$H$8,$H$15,FALSE),0)</f>
        <v>0.6738886958184502</v>
      </c>
    </row>
    <row r="58" spans="1:6" ht="12.75">
      <c r="A58" s="19">
        <v>52</v>
      </c>
      <c r="B58" s="19">
        <f t="shared" si="0"/>
        <v>0.6</v>
      </c>
      <c r="D58" s="19">
        <v>1.6</v>
      </c>
      <c r="E58" s="19">
        <f t="shared" si="1"/>
        <v>4.5</v>
      </c>
      <c r="F58" s="19">
        <f>axis_2+IF(AND(A-0.5&lt;=E58,E58&lt;=B+0.5),NORMDIST(E58,$H$8,$H$15,FALSE),0)</f>
        <v>0.6738886958184502</v>
      </c>
    </row>
    <row r="59" spans="1:6" ht="12.75">
      <c r="A59" s="19">
        <v>53</v>
      </c>
      <c r="B59" s="19">
        <f t="shared" si="0"/>
        <v>0.6</v>
      </c>
      <c r="D59" s="19">
        <v>1.7</v>
      </c>
      <c r="E59" s="19">
        <f t="shared" si="1"/>
        <v>4.5</v>
      </c>
      <c r="F59" s="19">
        <f>axis_2+IF(AND(A-0.5&lt;=E59,E59&lt;=B+0.5),NORMDIST(E59,$H$8,$H$15,FALSE),0)</f>
        <v>0.6738886958184502</v>
      </c>
    </row>
    <row r="60" spans="1:6" ht="12.75">
      <c r="A60" s="19">
        <v>54</v>
      </c>
      <c r="B60" s="19">
        <f t="shared" si="0"/>
        <v>0.6</v>
      </c>
      <c r="D60" s="19">
        <v>1.8</v>
      </c>
      <c r="E60" s="19">
        <f t="shared" si="1"/>
        <v>4.5</v>
      </c>
      <c r="F60" s="19">
        <f>axis_2+IF(AND(A-0.5&lt;=E60,E60&lt;=B+0.5),NORMDIST(E60,$H$8,$H$15,FALSE),0)</f>
        <v>0.6738886958184502</v>
      </c>
    </row>
    <row r="61" spans="1:6" ht="12.75">
      <c r="A61" s="19">
        <v>55</v>
      </c>
      <c r="B61" s="19">
        <f t="shared" si="0"/>
        <v>0.6</v>
      </c>
      <c r="D61" s="19">
        <v>1.9</v>
      </c>
      <c r="E61" s="19">
        <f t="shared" si="1"/>
        <v>4.5</v>
      </c>
      <c r="F61" s="19">
        <f>axis_2+IF(AND(A-0.5&lt;=E61,E61&lt;=B+0.5),NORMDIST(E61,$H$8,$H$15,FALSE),0)</f>
        <v>0.6738886958184502</v>
      </c>
    </row>
    <row r="62" spans="1:6" ht="12.75">
      <c r="A62" s="19">
        <v>56</v>
      </c>
      <c r="B62" s="19">
        <f t="shared" si="0"/>
        <v>0.6</v>
      </c>
      <c r="D62" s="19">
        <v>2</v>
      </c>
      <c r="E62" s="19">
        <f t="shared" si="1"/>
        <v>4.5</v>
      </c>
      <c r="F62" s="19">
        <f>axis_2+IF(AND(A-0.5&lt;=E62,E62&lt;=B+0.5),NORMDIST(E62,$H$8,$H$15,FALSE),0)</f>
        <v>0.6738886958184502</v>
      </c>
    </row>
    <row r="63" spans="1:6" ht="12.75">
      <c r="A63" s="19">
        <v>57</v>
      </c>
      <c r="B63" s="19">
        <f t="shared" si="0"/>
        <v>0.6</v>
      </c>
      <c r="D63" s="19">
        <v>2.1</v>
      </c>
      <c r="E63" s="19">
        <f t="shared" si="1"/>
        <v>4.5</v>
      </c>
      <c r="F63" s="19">
        <f>axis_2+IF(AND(A-0.5&lt;=E63,E63&lt;=B+0.5),NORMDIST(E63,$H$8,$H$15,FALSE),0)</f>
        <v>0.6738886958184502</v>
      </c>
    </row>
    <row r="64" spans="1:6" ht="12.75">
      <c r="A64" s="19">
        <v>58</v>
      </c>
      <c r="B64" s="19">
        <f t="shared" si="0"/>
        <v>0.6</v>
      </c>
      <c r="D64" s="19">
        <v>2.2</v>
      </c>
      <c r="E64" s="19">
        <f t="shared" si="1"/>
        <v>4.5</v>
      </c>
      <c r="F64" s="19">
        <f>axis_2+IF(AND(A-0.5&lt;=E64,E64&lt;=B+0.5),NORMDIST(E64,$H$8,$H$15,FALSE),0)</f>
        <v>0.6738886958184502</v>
      </c>
    </row>
    <row r="65" spans="1:6" ht="12.75">
      <c r="A65" s="19">
        <v>59</v>
      </c>
      <c r="B65" s="19">
        <f t="shared" si="0"/>
        <v>0.6</v>
      </c>
      <c r="D65" s="19">
        <v>2.3</v>
      </c>
      <c r="E65" s="19">
        <f t="shared" si="1"/>
        <v>4.5</v>
      </c>
      <c r="F65" s="19">
        <f>axis_2+IF(AND(A-0.5&lt;=E65,E65&lt;=B+0.5),NORMDIST(E65,$H$8,$H$15,FALSE),0)</f>
        <v>0.6738886958184502</v>
      </c>
    </row>
    <row r="66" spans="1:6" ht="12.75">
      <c r="A66" s="19">
        <v>60</v>
      </c>
      <c r="B66" s="19">
        <f aca="true" t="shared" si="2" ref="B66:B129">axis_2+NORMDIST(A66,$H$8,$H$15,FALSE)</f>
        <v>0.6</v>
      </c>
      <c r="D66" s="19">
        <v>2.4</v>
      </c>
      <c r="E66" s="19">
        <f aca="true" t="shared" si="3" ref="E66:E129">IF(D66&lt;A-0.5,A-0.5,IF(D66&gt;B+0.5,B+0.5,D66))</f>
        <v>4.5</v>
      </c>
      <c r="F66" s="19">
        <f>axis_2+IF(AND(A-0.5&lt;=E66,E66&lt;=B+0.5),NORMDIST(E66,$H$8,$H$15,FALSE),0)</f>
        <v>0.6738886958184502</v>
      </c>
    </row>
    <row r="67" spans="1:6" ht="12.75">
      <c r="A67" s="19">
        <v>61</v>
      </c>
      <c r="B67" s="19">
        <f t="shared" si="2"/>
        <v>0.6</v>
      </c>
      <c r="D67" s="19">
        <v>2.5</v>
      </c>
      <c r="E67" s="19">
        <f t="shared" si="3"/>
        <v>4.5</v>
      </c>
      <c r="F67" s="19">
        <f>axis_2+IF(AND(A-0.5&lt;=E67,E67&lt;=B+0.5),NORMDIST(E67,$H$8,$H$15,FALSE),0)</f>
        <v>0.6738886958184502</v>
      </c>
    </row>
    <row r="68" spans="1:6" ht="12.75">
      <c r="A68" s="19">
        <v>62</v>
      </c>
      <c r="B68" s="19">
        <f t="shared" si="2"/>
        <v>0.6</v>
      </c>
      <c r="D68" s="19">
        <v>2.6</v>
      </c>
      <c r="E68" s="19">
        <f t="shared" si="3"/>
        <v>4.5</v>
      </c>
      <c r="F68" s="19">
        <f>axis_2+IF(AND(A-0.5&lt;=E68,E68&lt;=B+0.5),NORMDIST(E68,$H$8,$H$15,FALSE),0)</f>
        <v>0.6738886958184502</v>
      </c>
    </row>
    <row r="69" spans="1:6" ht="12.75">
      <c r="A69" s="19">
        <v>63</v>
      </c>
      <c r="B69" s="19">
        <f t="shared" si="2"/>
        <v>0.6</v>
      </c>
      <c r="D69" s="19">
        <v>2.7</v>
      </c>
      <c r="E69" s="19">
        <f t="shared" si="3"/>
        <v>4.5</v>
      </c>
      <c r="F69" s="19">
        <f>axis_2+IF(AND(A-0.5&lt;=E69,E69&lt;=B+0.5),NORMDIST(E69,$H$8,$H$15,FALSE),0)</f>
        <v>0.6738886958184502</v>
      </c>
    </row>
    <row r="70" spans="1:6" ht="12.75">
      <c r="A70" s="19">
        <v>64</v>
      </c>
      <c r="B70" s="19">
        <f t="shared" si="2"/>
        <v>0.6</v>
      </c>
      <c r="D70" s="19">
        <v>2.8</v>
      </c>
      <c r="E70" s="19">
        <f t="shared" si="3"/>
        <v>4.5</v>
      </c>
      <c r="F70" s="19">
        <f>axis_2+IF(AND(A-0.5&lt;=E70,E70&lt;=B+0.5),NORMDIST(E70,$H$8,$H$15,FALSE),0)</f>
        <v>0.6738886958184502</v>
      </c>
    </row>
    <row r="71" spans="1:6" ht="12.75">
      <c r="A71" s="19">
        <v>65</v>
      </c>
      <c r="B71" s="19">
        <f t="shared" si="2"/>
        <v>0.6</v>
      </c>
      <c r="D71" s="19">
        <v>2.9</v>
      </c>
      <c r="E71" s="19">
        <f t="shared" si="3"/>
        <v>4.5</v>
      </c>
      <c r="F71" s="19">
        <f>axis_2+IF(AND(A-0.5&lt;=E71,E71&lt;=B+0.5),NORMDIST(E71,$H$8,$H$15,FALSE),0)</f>
        <v>0.6738886958184502</v>
      </c>
    </row>
    <row r="72" spans="1:6" ht="12.75">
      <c r="A72" s="19">
        <v>66</v>
      </c>
      <c r="B72" s="19">
        <f t="shared" si="2"/>
        <v>0.6</v>
      </c>
      <c r="D72" s="19">
        <v>3</v>
      </c>
      <c r="E72" s="19">
        <f t="shared" si="3"/>
        <v>4.5</v>
      </c>
      <c r="F72" s="19">
        <f>axis_2+IF(AND(A-0.5&lt;=E72,E72&lt;=B+0.5),NORMDIST(E72,$H$8,$H$15,FALSE),0)</f>
        <v>0.6738886958184502</v>
      </c>
    </row>
    <row r="73" spans="1:6" ht="12.75">
      <c r="A73" s="19">
        <v>67</v>
      </c>
      <c r="B73" s="19">
        <f t="shared" si="2"/>
        <v>0.6</v>
      </c>
      <c r="D73" s="19">
        <v>3.1</v>
      </c>
      <c r="E73" s="19">
        <f t="shared" si="3"/>
        <v>4.5</v>
      </c>
      <c r="F73" s="19">
        <f>axis_2+IF(AND(A-0.5&lt;=E73,E73&lt;=B+0.5),NORMDIST(E73,$H$8,$H$15,FALSE),0)</f>
        <v>0.6738886958184502</v>
      </c>
    </row>
    <row r="74" spans="1:6" ht="12.75">
      <c r="A74" s="19">
        <v>68</v>
      </c>
      <c r="B74" s="19">
        <f t="shared" si="2"/>
        <v>0.6</v>
      </c>
      <c r="D74" s="19">
        <v>3.2</v>
      </c>
      <c r="E74" s="19">
        <f t="shared" si="3"/>
        <v>4.5</v>
      </c>
      <c r="F74" s="19">
        <f>axis_2+IF(AND(A-0.5&lt;=E74,E74&lt;=B+0.5),NORMDIST(E74,$H$8,$H$15,FALSE),0)</f>
        <v>0.6738886958184502</v>
      </c>
    </row>
    <row r="75" spans="1:6" ht="12.75">
      <c r="A75" s="19">
        <v>69</v>
      </c>
      <c r="B75" s="19">
        <f t="shared" si="2"/>
        <v>0.6</v>
      </c>
      <c r="D75" s="19">
        <v>3.3</v>
      </c>
      <c r="E75" s="19">
        <f t="shared" si="3"/>
        <v>4.5</v>
      </c>
      <c r="F75" s="19">
        <f>axis_2+IF(AND(A-0.5&lt;=E75,E75&lt;=B+0.5),NORMDIST(E75,$H$8,$H$15,FALSE),0)</f>
        <v>0.6738886958184502</v>
      </c>
    </row>
    <row r="76" spans="1:6" ht="12.75">
      <c r="A76" s="19">
        <v>70</v>
      </c>
      <c r="B76" s="19">
        <f t="shared" si="2"/>
        <v>0.6</v>
      </c>
      <c r="D76" s="19">
        <v>3.4</v>
      </c>
      <c r="E76" s="19">
        <f t="shared" si="3"/>
        <v>4.5</v>
      </c>
      <c r="F76" s="19">
        <f>axis_2+IF(AND(A-0.5&lt;=E76,E76&lt;=B+0.5),NORMDIST(E76,$H$8,$H$15,FALSE),0)</f>
        <v>0.6738886958184502</v>
      </c>
    </row>
    <row r="77" spans="1:6" ht="12.75">
      <c r="A77" s="19">
        <v>71</v>
      </c>
      <c r="B77" s="19">
        <f t="shared" si="2"/>
        <v>0.6</v>
      </c>
      <c r="D77" s="19">
        <v>3.5</v>
      </c>
      <c r="E77" s="19">
        <f t="shared" si="3"/>
        <v>4.5</v>
      </c>
      <c r="F77" s="19">
        <f>axis_2+IF(AND(A-0.5&lt;=E77,E77&lt;=B+0.5),NORMDIST(E77,$H$8,$H$15,FALSE),0)</f>
        <v>0.6738886958184502</v>
      </c>
    </row>
    <row r="78" spans="1:6" ht="12.75">
      <c r="A78" s="19">
        <v>72</v>
      </c>
      <c r="B78" s="19">
        <f t="shared" si="2"/>
        <v>0.6</v>
      </c>
      <c r="D78" s="19">
        <v>3.6</v>
      </c>
      <c r="E78" s="19">
        <f t="shared" si="3"/>
        <v>4.5</v>
      </c>
      <c r="F78" s="19">
        <f>axis_2+IF(AND(A-0.5&lt;=E78,E78&lt;=B+0.5),NORMDIST(E78,$H$8,$H$15,FALSE),0)</f>
        <v>0.6738886958184502</v>
      </c>
    </row>
    <row r="79" spans="1:6" ht="12.75">
      <c r="A79" s="19">
        <v>73</v>
      </c>
      <c r="B79" s="19">
        <f t="shared" si="2"/>
        <v>0.6</v>
      </c>
      <c r="D79" s="19">
        <v>3.7</v>
      </c>
      <c r="E79" s="19">
        <f t="shared" si="3"/>
        <v>4.5</v>
      </c>
      <c r="F79" s="19">
        <f>axis_2+IF(AND(A-0.5&lt;=E79,E79&lt;=B+0.5),NORMDIST(E79,$H$8,$H$15,FALSE),0)</f>
        <v>0.6738886958184502</v>
      </c>
    </row>
    <row r="80" spans="1:6" ht="12.75">
      <c r="A80" s="19">
        <v>74</v>
      </c>
      <c r="B80" s="19">
        <f t="shared" si="2"/>
        <v>0.6</v>
      </c>
      <c r="D80" s="19">
        <v>3.8</v>
      </c>
      <c r="E80" s="19">
        <f t="shared" si="3"/>
        <v>4.5</v>
      </c>
      <c r="F80" s="19">
        <f>axis_2+IF(AND(A-0.5&lt;=E80,E80&lt;=B+0.5),NORMDIST(E80,$H$8,$H$15,FALSE),0)</f>
        <v>0.6738886958184502</v>
      </c>
    </row>
    <row r="81" spans="1:6" ht="12.75">
      <c r="A81" s="19">
        <v>75</v>
      </c>
      <c r="B81" s="19">
        <f t="shared" si="2"/>
        <v>0.6</v>
      </c>
      <c r="D81" s="19">
        <v>3.9</v>
      </c>
      <c r="E81" s="19">
        <f t="shared" si="3"/>
        <v>4.5</v>
      </c>
      <c r="F81" s="19">
        <f>axis_2+IF(AND(A-0.5&lt;=E81,E81&lt;=B+0.5),NORMDIST(E81,$H$8,$H$15,FALSE),0)</f>
        <v>0.6738886958184502</v>
      </c>
    </row>
    <row r="82" spans="1:6" ht="12.75">
      <c r="A82" s="19">
        <v>76</v>
      </c>
      <c r="B82" s="19">
        <f t="shared" si="2"/>
        <v>0.6</v>
      </c>
      <c r="D82" s="19">
        <v>4</v>
      </c>
      <c r="E82" s="19">
        <f t="shared" si="3"/>
        <v>4.5</v>
      </c>
      <c r="F82" s="19">
        <f>axis_2+IF(AND(A-0.5&lt;=E82,E82&lt;=B+0.5),NORMDIST(E82,$H$8,$H$15,FALSE),0)</f>
        <v>0.6738886958184502</v>
      </c>
    </row>
    <row r="83" spans="1:6" ht="12.75">
      <c r="A83" s="19">
        <v>77</v>
      </c>
      <c r="B83" s="19">
        <f t="shared" si="2"/>
        <v>0.6</v>
      </c>
      <c r="D83" s="19">
        <v>4.1</v>
      </c>
      <c r="E83" s="19">
        <f t="shared" si="3"/>
        <v>4.5</v>
      </c>
      <c r="F83" s="19">
        <f>axis_2+IF(AND(A-0.5&lt;=E83,E83&lt;=B+0.5),NORMDIST(E83,$H$8,$H$15,FALSE),0)</f>
        <v>0.6738886958184502</v>
      </c>
    </row>
    <row r="84" spans="1:6" ht="12.75">
      <c r="A84" s="19">
        <v>78</v>
      </c>
      <c r="B84" s="19">
        <f t="shared" si="2"/>
        <v>0.6</v>
      </c>
      <c r="D84" s="19">
        <v>4.2</v>
      </c>
      <c r="E84" s="19">
        <f t="shared" si="3"/>
        <v>4.5</v>
      </c>
      <c r="F84" s="19">
        <f>axis_2+IF(AND(A-0.5&lt;=E84,E84&lt;=B+0.5),NORMDIST(E84,$H$8,$H$15,FALSE),0)</f>
        <v>0.6738886958184502</v>
      </c>
    </row>
    <row r="85" spans="1:6" ht="12.75">
      <c r="A85" s="19">
        <v>79</v>
      </c>
      <c r="B85" s="19">
        <f t="shared" si="2"/>
        <v>0.6</v>
      </c>
      <c r="D85" s="19">
        <v>4.3</v>
      </c>
      <c r="E85" s="19">
        <f t="shared" si="3"/>
        <v>4.5</v>
      </c>
      <c r="F85" s="19">
        <f>axis_2+IF(AND(A-0.5&lt;=E85,E85&lt;=B+0.5),NORMDIST(E85,$H$8,$H$15,FALSE),0)</f>
        <v>0.6738886958184502</v>
      </c>
    </row>
    <row r="86" spans="1:6" ht="12.75">
      <c r="A86" s="19">
        <v>80</v>
      </c>
      <c r="B86" s="19">
        <f t="shared" si="2"/>
        <v>0.6</v>
      </c>
      <c r="D86" s="19">
        <v>4.4</v>
      </c>
      <c r="E86" s="19">
        <f t="shared" si="3"/>
        <v>4.5</v>
      </c>
      <c r="F86" s="19">
        <f>axis_2+IF(AND(A-0.5&lt;=E86,E86&lt;=B+0.5),NORMDIST(E86,$H$8,$H$15,FALSE),0)</f>
        <v>0.6738886958184502</v>
      </c>
    </row>
    <row r="87" spans="1:6" ht="12.75">
      <c r="A87" s="19">
        <v>81</v>
      </c>
      <c r="B87" s="19">
        <f t="shared" si="2"/>
        <v>0.6</v>
      </c>
      <c r="D87" s="19">
        <v>4.5</v>
      </c>
      <c r="E87" s="19">
        <f t="shared" si="3"/>
        <v>4.5</v>
      </c>
      <c r="F87" s="19">
        <f>axis_2+IF(AND(A-0.5&lt;=E87,E87&lt;=B+0.5),NORMDIST(E87,$H$8,$H$15,FALSE),0)</f>
        <v>0.6738886958184502</v>
      </c>
    </row>
    <row r="88" spans="1:6" ht="12.75">
      <c r="A88" s="19">
        <v>82</v>
      </c>
      <c r="B88" s="19">
        <f t="shared" si="2"/>
        <v>0.6</v>
      </c>
      <c r="D88" s="19">
        <v>4.6</v>
      </c>
      <c r="E88" s="19">
        <f t="shared" si="3"/>
        <v>4.6</v>
      </c>
      <c r="F88" s="19">
        <f>axis_2+IF(AND(A-0.5&lt;=E88,E88&lt;=B+0.5),NORMDIST(E88,$H$8,$H$15,FALSE),0)</f>
        <v>0.6781593996388375</v>
      </c>
    </row>
    <row r="89" spans="1:6" ht="12.75">
      <c r="A89" s="19">
        <v>83</v>
      </c>
      <c r="B89" s="19">
        <f t="shared" si="2"/>
        <v>0.6</v>
      </c>
      <c r="D89" s="19">
        <v>4.7</v>
      </c>
      <c r="E89" s="19">
        <f t="shared" si="3"/>
        <v>4.7</v>
      </c>
      <c r="F89" s="19">
        <f>axis_2+IF(AND(A-0.5&lt;=E89,E89&lt;=B+0.5),NORMDIST(E89,$H$8,$H$15,FALSE),0)</f>
        <v>0.6825196164979367</v>
      </c>
    </row>
    <row r="90" spans="1:6" ht="12.75">
      <c r="A90" s="19">
        <v>84</v>
      </c>
      <c r="B90" s="19">
        <f t="shared" si="2"/>
        <v>0.6</v>
      </c>
      <c r="D90" s="19">
        <v>4.8</v>
      </c>
      <c r="E90" s="19">
        <f t="shared" si="3"/>
        <v>4.8</v>
      </c>
      <c r="F90" s="19">
        <f>axis_2+IF(AND(A-0.5&lt;=E90,E90&lt;=B+0.5),NORMDIST(E90,$H$8,$H$15,FALSE),0)</f>
        <v>0.686957282575246</v>
      </c>
    </row>
    <row r="91" spans="1:6" ht="12.75">
      <c r="A91" s="19">
        <v>85</v>
      </c>
      <c r="B91" s="19">
        <f t="shared" si="2"/>
        <v>0.6</v>
      </c>
      <c r="D91" s="19">
        <v>4.9</v>
      </c>
      <c r="E91" s="19">
        <f t="shared" si="3"/>
        <v>4.9</v>
      </c>
      <c r="F91" s="19">
        <f>axis_2+IF(AND(A-0.5&lt;=E91,E91&lt;=B+0.5),NORMDIST(E91,$H$8,$H$15,FALSE),0)</f>
        <v>0.6914592194321317</v>
      </c>
    </row>
    <row r="92" spans="1:6" ht="12.75">
      <c r="A92" s="19">
        <v>86</v>
      </c>
      <c r="B92" s="19">
        <f t="shared" si="2"/>
        <v>0.6</v>
      </c>
      <c r="D92" s="19">
        <v>5</v>
      </c>
      <c r="E92" s="19">
        <f t="shared" si="3"/>
        <v>5</v>
      </c>
      <c r="F92" s="19">
        <f>axis_2+IF(AND(A-0.5&lt;=E92,E92&lt;=B+0.5),NORMDIST(E92,$H$8,$H$15,FALSE),0)</f>
        <v>0.696011177044505</v>
      </c>
    </row>
    <row r="93" spans="1:6" ht="12.75">
      <c r="A93" s="19">
        <v>87</v>
      </c>
      <c r="B93" s="19">
        <f t="shared" si="2"/>
        <v>0.6</v>
      </c>
      <c r="D93" s="19">
        <v>5.1</v>
      </c>
      <c r="E93" s="19">
        <f t="shared" si="3"/>
        <v>5.1</v>
      </c>
      <c r="F93" s="19">
        <f>axis_2+IF(AND(A-0.5&lt;=E93,E93&lt;=B+0.5),NORMDIST(E93,$H$8,$H$15,FALSE),0)</f>
        <v>0.7005978895587435</v>
      </c>
    </row>
    <row r="94" spans="1:6" ht="12.75">
      <c r="A94" s="19">
        <v>88</v>
      </c>
      <c r="B94" s="19">
        <f t="shared" si="2"/>
        <v>0.6</v>
      </c>
      <c r="D94" s="19">
        <v>5.2</v>
      </c>
      <c r="E94" s="19">
        <f t="shared" si="3"/>
        <v>5.2</v>
      </c>
      <c r="F94" s="19">
        <f>axis_2+IF(AND(A-0.5&lt;=E94,E94&lt;=B+0.5),NORMDIST(E94,$H$8,$H$15,FALSE),0)</f>
        <v>0.7052031437767149</v>
      </c>
    </row>
    <row r="95" spans="1:6" ht="12.75">
      <c r="A95" s="19">
        <v>89</v>
      </c>
      <c r="B95" s="19">
        <f t="shared" si="2"/>
        <v>0.6</v>
      </c>
      <c r="D95" s="19">
        <v>5.3</v>
      </c>
      <c r="E95" s="19">
        <f t="shared" si="3"/>
        <v>5.3</v>
      </c>
      <c r="F95" s="19">
        <f>axis_2+IF(AND(A-0.5&lt;=E95,E95&lt;=B+0.5),NORMDIST(E95,$H$8,$H$15,FALSE),0)</f>
        <v>0.7098098602024818</v>
      </c>
    </row>
    <row r="96" spans="1:6" ht="12.75">
      <c r="A96" s="19">
        <v>90</v>
      </c>
      <c r="B96" s="19">
        <f t="shared" si="2"/>
        <v>0.6</v>
      </c>
      <c r="D96" s="19">
        <v>5.4</v>
      </c>
      <c r="E96" s="19">
        <f t="shared" si="3"/>
        <v>5.4</v>
      </c>
      <c r="F96" s="19">
        <f>axis_2+IF(AND(A-0.5&lt;=E96,E96&lt;=B+0.5),NORMDIST(E96,$H$8,$H$15,FALSE),0)</f>
        <v>0.7144001863039837</v>
      </c>
    </row>
    <row r="97" spans="1:6" ht="12.75">
      <c r="A97" s="19">
        <v>91</v>
      </c>
      <c r="B97" s="19">
        <f t="shared" si="2"/>
        <v>0.6</v>
      </c>
      <c r="D97" s="19">
        <v>5.5</v>
      </c>
      <c r="E97" s="19">
        <f t="shared" si="3"/>
        <v>5.5</v>
      </c>
      <c r="F97" s="19">
        <f>axis_2+IF(AND(A-0.5&lt;=E97,E97&lt;=B+0.5),NORMDIST(E97,$H$8,$H$15,FALSE),0)</f>
        <v>0.7189556014605437</v>
      </c>
    </row>
    <row r="98" spans="1:6" ht="12.75">
      <c r="A98" s="19">
        <v>92</v>
      </c>
      <c r="B98" s="19">
        <f t="shared" si="2"/>
        <v>0.6</v>
      </c>
      <c r="D98" s="19">
        <v>5.6</v>
      </c>
      <c r="E98" s="19">
        <f t="shared" si="3"/>
        <v>5.6</v>
      </c>
      <c r="F98" s="19">
        <f>axis_2+IF(AND(A-0.5&lt;=E98,E98&lt;=B+0.5),NORMDIST(E98,$H$8,$H$15,FALSE),0)</f>
        <v>0.7234570328844894</v>
      </c>
    </row>
    <row r="99" spans="1:6" ht="12.75">
      <c r="A99" s="19">
        <v>93</v>
      </c>
      <c r="B99" s="19">
        <f t="shared" si="2"/>
        <v>0.6</v>
      </c>
      <c r="D99" s="19">
        <v>5.7</v>
      </c>
      <c r="E99" s="19">
        <f t="shared" si="3"/>
        <v>5.7</v>
      </c>
      <c r="F99" s="19">
        <f>axis_2+IF(AND(A-0.5&lt;=E99,E99&lt;=B+0.5),NORMDIST(E99,$H$8,$H$15,FALSE),0)</f>
        <v>0.7278849816256793</v>
      </c>
    </row>
    <row r="100" spans="1:6" ht="12.75">
      <c r="A100" s="19">
        <v>94</v>
      </c>
      <c r="B100" s="19">
        <f t="shared" si="2"/>
        <v>0.6</v>
      </c>
      <c r="D100" s="19">
        <v>5.8</v>
      </c>
      <c r="E100" s="19">
        <f t="shared" si="3"/>
        <v>5.8</v>
      </c>
      <c r="F100" s="19">
        <f>axis_2+IF(AND(A-0.5&lt;=E100,E100&lt;=B+0.5),NORMDIST(E100,$H$8,$H$15,FALSE),0)</f>
        <v>0.732219657594563</v>
      </c>
    </row>
    <row r="101" spans="1:6" ht="12.75">
      <c r="A101" s="19">
        <v>95</v>
      </c>
      <c r="B101" s="19">
        <f t="shared" si="2"/>
        <v>0.6</v>
      </c>
      <c r="D101" s="19">
        <v>5.9</v>
      </c>
      <c r="E101" s="19">
        <f t="shared" si="3"/>
        <v>5.9</v>
      </c>
      <c r="F101" s="19">
        <f>axis_2+IF(AND(A-0.5&lt;=E101,E101&lt;=B+0.5),NORMDIST(E101,$H$8,$H$15,FALSE),0)</f>
        <v>0.7364411223758465</v>
      </c>
    </row>
    <row r="102" spans="1:6" ht="12.75">
      <c r="A102" s="19">
        <v>96</v>
      </c>
      <c r="B102" s="19">
        <f t="shared" si="2"/>
        <v>0.6</v>
      </c>
      <c r="D102" s="19">
        <v>6</v>
      </c>
      <c r="E102" s="19">
        <f t="shared" si="3"/>
        <v>6</v>
      </c>
      <c r="F102" s="19">
        <f>axis_2+IF(AND(A-0.5&lt;=E102,E102&lt;=B+0.5),NORMDIST(E102,$H$8,$H$15,FALSE),0)</f>
        <v>0.7405294384541091</v>
      </c>
    </row>
    <row r="103" spans="1:6" ht="12.75">
      <c r="A103" s="19">
        <v>97</v>
      </c>
      <c r="B103" s="19">
        <f t="shared" si="2"/>
        <v>0.6</v>
      </c>
      <c r="D103" s="19">
        <v>6.1</v>
      </c>
      <c r="E103" s="19">
        <f t="shared" si="3"/>
        <v>6.1</v>
      </c>
      <c r="F103" s="19">
        <f>axis_2+IF(AND(A-0.5&lt;=E103,E103&lt;=B+0.5),NORMDIST(E103,$H$8,$H$15,FALSE),0)</f>
        <v>0.7444648233379181</v>
      </c>
    </row>
    <row r="104" spans="1:6" ht="12.75">
      <c r="A104" s="19">
        <v>98</v>
      </c>
      <c r="B104" s="19">
        <f t="shared" si="2"/>
        <v>0.6</v>
      </c>
      <c r="D104" s="19">
        <v>6.2</v>
      </c>
      <c r="E104" s="19">
        <f t="shared" si="3"/>
        <v>6.2</v>
      </c>
      <c r="F104" s="19">
        <f>axis_2+IF(AND(A-0.5&lt;=E104,E104&lt;=B+0.5),NORMDIST(E104,$H$8,$H$15,FALSE),0)</f>
        <v>0.7482278069530097</v>
      </c>
    </row>
    <row r="105" spans="1:6" ht="12.75">
      <c r="A105" s="19">
        <v>99</v>
      </c>
      <c r="B105" s="19">
        <f t="shared" si="2"/>
        <v>0.6</v>
      </c>
      <c r="D105" s="19">
        <v>6.3</v>
      </c>
      <c r="E105" s="19">
        <f t="shared" si="3"/>
        <v>6.3</v>
      </c>
      <c r="F105" s="19">
        <f>axis_2+IF(AND(A-0.5&lt;=E105,E105&lt;=B+0.5),NORMDIST(E105,$H$8,$H$15,FALSE),0)</f>
        <v>0.7517993905805884</v>
      </c>
    </row>
    <row r="106" spans="1:6" ht="12.75">
      <c r="A106" s="19">
        <v>100</v>
      </c>
      <c r="B106" s="19">
        <f t="shared" si="2"/>
        <v>0.6</v>
      </c>
      <c r="D106" s="19">
        <v>6.4</v>
      </c>
      <c r="E106" s="19">
        <f t="shared" si="3"/>
        <v>6.4</v>
      </c>
      <c r="F106" s="19">
        <f>axis_2+IF(AND(A-0.5&lt;=E106,E106&lt;=B+0.5),NORMDIST(E106,$H$8,$H$15,FALSE),0)</f>
        <v>0.7551612055460346</v>
      </c>
    </row>
    <row r="107" spans="1:6" ht="12.75">
      <c r="A107" s="19">
        <v>101</v>
      </c>
      <c r="B107" s="19">
        <f t="shared" si="2"/>
        <v>0.6</v>
      </c>
      <c r="D107" s="19">
        <v>6.5</v>
      </c>
      <c r="E107" s="19">
        <f t="shared" si="3"/>
        <v>6.5</v>
      </c>
      <c r="F107" s="19">
        <f>axis_2+IF(AND(A-0.5&lt;=E107,E107&lt;=B+0.5),NORMDIST(E107,$H$8,$H$15,FALSE),0)</f>
        <v>0.7582956698182313</v>
      </c>
    </row>
    <row r="108" spans="1:6" ht="12.75">
      <c r="A108" s="19">
        <v>102</v>
      </c>
      <c r="B108" s="19">
        <f t="shared" si="2"/>
        <v>0.6</v>
      </c>
      <c r="D108" s="19">
        <v>6.6</v>
      </c>
      <c r="E108" s="19">
        <f t="shared" si="3"/>
        <v>6.6</v>
      </c>
      <c r="F108" s="19">
        <f>axis_2+IF(AND(A-0.5&lt;=E108,E108&lt;=B+0.5),NORMDIST(E108,$H$8,$H$15,FALSE),0)</f>
        <v>0.7611861406617821</v>
      </c>
    </row>
    <row r="109" spans="1:6" ht="12.75">
      <c r="A109" s="19">
        <v>103</v>
      </c>
      <c r="B109" s="19">
        <f t="shared" si="2"/>
        <v>0.6</v>
      </c>
      <c r="D109" s="19">
        <v>6.7</v>
      </c>
      <c r="E109" s="19">
        <f t="shared" si="3"/>
        <v>6.7</v>
      </c>
      <c r="F109" s="19">
        <f>axis_2+IF(AND(A-0.5&lt;=E109,E109&lt;=B+0.5),NORMDIST(E109,$H$8,$H$15,FALSE),0)</f>
        <v>0.7638170614945977</v>
      </c>
    </row>
    <row r="110" spans="1:6" ht="12.75">
      <c r="A110" s="19">
        <v>104</v>
      </c>
      <c r="B110" s="19">
        <f t="shared" si="2"/>
        <v>0.6</v>
      </c>
      <c r="D110" s="19">
        <v>6.8</v>
      </c>
      <c r="E110" s="19">
        <f t="shared" si="3"/>
        <v>6.8</v>
      </c>
      <c r="F110" s="19">
        <f>axis_2+IF(AND(A-0.5&lt;=E110,E110&lt;=B+0.5),NORMDIST(E110,$H$8,$H$15,FALSE),0)</f>
        <v>0.7661741011421452</v>
      </c>
    </row>
    <row r="111" spans="1:6" ht="12.75">
      <c r="A111" s="19">
        <v>105</v>
      </c>
      <c r="B111" s="19">
        <f t="shared" si="2"/>
        <v>0.6</v>
      </c>
      <c r="D111" s="19">
        <v>6.9</v>
      </c>
      <c r="E111" s="19">
        <f t="shared" si="3"/>
        <v>6.9</v>
      </c>
      <c r="F111" s="19">
        <f>axis_2+IF(AND(A-0.5&lt;=E111,E111&lt;=B+0.5),NORMDIST(E111,$H$8,$H$15,FALSE),0)</f>
        <v>0.7682442837470173</v>
      </c>
    </row>
    <row r="112" spans="1:6" ht="12.75">
      <c r="A112" s="19">
        <v>106</v>
      </c>
      <c r="B112" s="19">
        <f t="shared" si="2"/>
        <v>0.6</v>
      </c>
      <c r="D112" s="19">
        <v>7</v>
      </c>
      <c r="E112" s="19">
        <f t="shared" si="3"/>
        <v>7</v>
      </c>
      <c r="F112" s="19">
        <f>axis_2+IF(AND(A-0.5&lt;=E112,E112&lt;=B+0.5),NORMDIST(E112,$H$8,$H$15,FALSE),0)</f>
        <v>0.7700161076877675</v>
      </c>
    </row>
    <row r="113" spans="1:6" ht="12.75">
      <c r="A113" s="19">
        <v>107</v>
      </c>
      <c r="B113" s="19">
        <f t="shared" si="2"/>
        <v>0.6</v>
      </c>
      <c r="D113" s="19">
        <v>7.1</v>
      </c>
      <c r="E113" s="19">
        <f t="shared" si="3"/>
        <v>7.1</v>
      </c>
      <c r="F113" s="19">
        <f>axis_2+IF(AND(A-0.5&lt;=E113,E113&lt;=B+0.5),NORMDIST(E113,$H$8,$H$15,FALSE),0)</f>
        <v>0.7714796519830353</v>
      </c>
    </row>
    <row r="114" spans="1:6" ht="12.75">
      <c r="A114" s="19">
        <v>108</v>
      </c>
      <c r="B114" s="19">
        <f t="shared" si="2"/>
        <v>0.6</v>
      </c>
      <c r="D114" s="19">
        <v>7.2</v>
      </c>
      <c r="E114" s="19">
        <f t="shared" si="3"/>
        <v>7.2</v>
      </c>
      <c r="F114" s="19">
        <f>axis_2+IF(AND(A-0.5&lt;=E114,E114&lt;=B+0.5),NORMDIST(E114,$H$8,$H$15,FALSE),0)</f>
        <v>0.7726266688041185</v>
      </c>
    </row>
    <row r="115" spans="1:6" ht="12.75">
      <c r="A115" s="19">
        <v>109</v>
      </c>
      <c r="B115" s="19">
        <f t="shared" si="2"/>
        <v>0.6</v>
      </c>
      <c r="D115" s="19">
        <v>7.3</v>
      </c>
      <c r="E115" s="19">
        <f t="shared" si="3"/>
        <v>7.3</v>
      </c>
      <c r="F115" s="19">
        <f>axis_2+IF(AND(A-0.5&lt;=E115,E115&lt;=B+0.5),NORMDIST(E115,$H$8,$H$15,FALSE),0)</f>
        <v>0.7734506608891937</v>
      </c>
    </row>
    <row r="116" spans="1:6" ht="12.75">
      <c r="A116" s="19">
        <v>110</v>
      </c>
      <c r="B116" s="19">
        <f t="shared" si="2"/>
        <v>0.6</v>
      </c>
      <c r="D116" s="19">
        <v>7.4</v>
      </c>
      <c r="E116" s="19">
        <f t="shared" si="3"/>
        <v>7.4</v>
      </c>
      <c r="F116" s="19">
        <f>axis_2+IF(AND(A-0.5&lt;=E116,E116&lt;=B+0.5),NORMDIST(E116,$H$8,$H$15,FALSE),0)</f>
        <v>0.7739469428426324</v>
      </c>
    </row>
    <row r="117" spans="1:6" ht="12.75">
      <c r="A117" s="19">
        <v>111</v>
      </c>
      <c r="B117" s="19">
        <f t="shared" si="2"/>
        <v>0.6</v>
      </c>
      <c r="D117" s="19">
        <v>7.5</v>
      </c>
      <c r="E117" s="19">
        <f t="shared" si="3"/>
        <v>7.5</v>
      </c>
      <c r="F117" s="19">
        <f>axis_2+IF(AND(A-0.5&lt;=E117,E117&lt;=B+0.5),NORMDIST(E117,$H$8,$H$15,FALSE),0)</f>
        <v>0.7741126855102727</v>
      </c>
    </row>
    <row r="118" spans="1:6" ht="12.75">
      <c r="A118" s="19">
        <v>112</v>
      </c>
      <c r="B118" s="19">
        <f t="shared" si="2"/>
        <v>0.6</v>
      </c>
      <c r="D118" s="19">
        <v>7.6</v>
      </c>
      <c r="E118" s="19">
        <f t="shared" si="3"/>
        <v>7.6</v>
      </c>
      <c r="F118" s="19">
        <f>axis_2+IF(AND(A-0.5&lt;=E118,E118&lt;=B+0.5),NORMDIST(E118,$H$8,$H$15,FALSE),0)</f>
        <v>0.7739469428426324</v>
      </c>
    </row>
    <row r="119" spans="1:6" ht="12.75">
      <c r="A119" s="19">
        <v>113</v>
      </c>
      <c r="B119" s="19">
        <f t="shared" si="2"/>
        <v>0.6</v>
      </c>
      <c r="D119" s="19">
        <v>7.7</v>
      </c>
      <c r="E119" s="19">
        <f t="shared" si="3"/>
        <v>7.7</v>
      </c>
      <c r="F119" s="19">
        <f>axis_2+IF(AND(A-0.5&lt;=E119,E119&lt;=B+0.5),NORMDIST(E119,$H$8,$H$15,FALSE),0)</f>
        <v>0.7734506608891937</v>
      </c>
    </row>
    <row r="120" spans="1:6" ht="12.75">
      <c r="A120" s="19">
        <v>114</v>
      </c>
      <c r="B120" s="19">
        <f t="shared" si="2"/>
        <v>0.6</v>
      </c>
      <c r="D120" s="19">
        <v>7.8</v>
      </c>
      <c r="E120" s="19">
        <f t="shared" si="3"/>
        <v>7.8</v>
      </c>
      <c r="F120" s="19">
        <f>axis_2+IF(AND(A-0.5&lt;=E120,E120&lt;=B+0.5),NORMDIST(E120,$H$8,$H$15,FALSE),0)</f>
        <v>0.7726266688041185</v>
      </c>
    </row>
    <row r="121" spans="1:6" ht="12.75">
      <c r="A121" s="19">
        <v>115</v>
      </c>
      <c r="B121" s="19">
        <f t="shared" si="2"/>
        <v>0.6</v>
      </c>
      <c r="D121" s="19">
        <v>7.9</v>
      </c>
      <c r="E121" s="19">
        <f t="shared" si="3"/>
        <v>7.9</v>
      </c>
      <c r="F121" s="19">
        <f>axis_2+IF(AND(A-0.5&lt;=E121,E121&lt;=B+0.5),NORMDIST(E121,$H$8,$H$15,FALSE),0)</f>
        <v>0.7714796519830353</v>
      </c>
    </row>
    <row r="122" spans="1:6" ht="12.75">
      <c r="A122" s="19">
        <v>116</v>
      </c>
      <c r="B122" s="19">
        <f t="shared" si="2"/>
        <v>0.6</v>
      </c>
      <c r="D122" s="19">
        <v>8</v>
      </c>
      <c r="E122" s="19">
        <f t="shared" si="3"/>
        <v>8</v>
      </c>
      <c r="F122" s="19">
        <f>axis_2+IF(AND(A-0.5&lt;=E122,E122&lt;=B+0.5),NORMDIST(E122,$H$8,$H$15,FALSE),0)</f>
        <v>0.7700161076877675</v>
      </c>
    </row>
    <row r="123" spans="1:6" ht="12.75">
      <c r="A123" s="19">
        <v>117</v>
      </c>
      <c r="B123" s="19">
        <f t="shared" si="2"/>
        <v>0.6</v>
      </c>
      <c r="D123" s="19">
        <v>8.1</v>
      </c>
      <c r="E123" s="19">
        <f t="shared" si="3"/>
        <v>8.1</v>
      </c>
      <c r="F123" s="19">
        <f>axis_2+IF(AND(A-0.5&lt;=E123,E123&lt;=B+0.5),NORMDIST(E123,$H$8,$H$15,FALSE),0)</f>
        <v>0.7682442837470173</v>
      </c>
    </row>
    <row r="124" spans="1:6" ht="12.75">
      <c r="A124" s="19">
        <v>118</v>
      </c>
      <c r="B124" s="19">
        <f t="shared" si="2"/>
        <v>0.6</v>
      </c>
      <c r="D124" s="19">
        <v>8.2</v>
      </c>
      <c r="E124" s="19">
        <f t="shared" si="3"/>
        <v>8.2</v>
      </c>
      <c r="F124" s="19">
        <f>axis_2+IF(AND(A-0.5&lt;=E124,E124&lt;=B+0.5),NORMDIST(E124,$H$8,$H$15,FALSE),0)</f>
        <v>0.7661741011421453</v>
      </c>
    </row>
    <row r="125" spans="1:6" ht="12.75">
      <c r="A125" s="19">
        <v>119</v>
      </c>
      <c r="B125" s="19">
        <f t="shared" si="2"/>
        <v>0.6</v>
      </c>
      <c r="D125" s="19">
        <v>8.3</v>
      </c>
      <c r="E125" s="19">
        <f t="shared" si="3"/>
        <v>8.3</v>
      </c>
      <c r="F125" s="19">
        <f>axis_2+IF(AND(A-0.5&lt;=E125,E125&lt;=B+0.5),NORMDIST(E125,$H$8,$H$15,FALSE),0)</f>
        <v>0.7638170614945976</v>
      </c>
    </row>
    <row r="126" spans="1:6" ht="12.75">
      <c r="A126" s="19">
        <v>120</v>
      </c>
      <c r="B126" s="19">
        <f t="shared" si="2"/>
        <v>0.6</v>
      </c>
      <c r="D126" s="19">
        <v>8.4</v>
      </c>
      <c r="E126" s="19">
        <f t="shared" si="3"/>
        <v>8.4</v>
      </c>
      <c r="F126" s="19">
        <f>axis_2+IF(AND(A-0.5&lt;=E126,E126&lt;=B+0.5),NORMDIST(E126,$H$8,$H$15,FALSE),0)</f>
        <v>0.7611861406617821</v>
      </c>
    </row>
    <row r="127" spans="1:6" ht="12.75">
      <c r="A127" s="19">
        <v>121</v>
      </c>
      <c r="B127" s="19">
        <f t="shared" si="2"/>
        <v>0.6</v>
      </c>
      <c r="D127" s="19">
        <v>8.5</v>
      </c>
      <c r="E127" s="19">
        <f t="shared" si="3"/>
        <v>8.5</v>
      </c>
      <c r="F127" s="19">
        <f>axis_2+IF(AND(A-0.5&lt;=E127,E127&lt;=B+0.5),NORMDIST(E127,$H$8,$H$15,FALSE),0)</f>
        <v>0.7582956698182313</v>
      </c>
    </row>
    <row r="128" spans="1:6" ht="12.75">
      <c r="A128" s="19">
        <v>122</v>
      </c>
      <c r="B128" s="19">
        <f t="shared" si="2"/>
        <v>0.6</v>
      </c>
      <c r="D128" s="19">
        <v>8.6</v>
      </c>
      <c r="E128" s="19">
        <f t="shared" si="3"/>
        <v>8.6</v>
      </c>
      <c r="F128" s="19">
        <f>axis_2+IF(AND(A-0.5&lt;=E128,E128&lt;=B+0.5),NORMDIST(E128,$H$8,$H$15,FALSE),0)</f>
        <v>0.7551612055460346</v>
      </c>
    </row>
    <row r="129" spans="1:6" ht="12.75">
      <c r="A129" s="19">
        <v>123</v>
      </c>
      <c r="B129" s="19">
        <f t="shared" si="2"/>
        <v>0.6</v>
      </c>
      <c r="D129" s="19">
        <v>8.7</v>
      </c>
      <c r="E129" s="19">
        <f t="shared" si="3"/>
        <v>8.7</v>
      </c>
      <c r="F129" s="19">
        <f>axis_2+IF(AND(A-0.5&lt;=E129,E129&lt;=B+0.5),NORMDIST(E129,$H$8,$H$15,FALSE),0)</f>
        <v>0.7517993905805884</v>
      </c>
    </row>
    <row r="130" spans="1:6" ht="12.75">
      <c r="A130" s="19">
        <v>124</v>
      </c>
      <c r="B130" s="19">
        <f aca="true" t="shared" si="4" ref="B130:B193">axis_2+NORMDIST(A130,$H$8,$H$15,FALSE)</f>
        <v>0.6</v>
      </c>
      <c r="D130" s="19">
        <v>8.8</v>
      </c>
      <c r="E130" s="19">
        <f aca="true" t="shared" si="5" ref="E130:E193">IF(D130&lt;A-0.5,A-0.5,IF(D130&gt;B+0.5,B+0.5,D130))</f>
        <v>8.8</v>
      </c>
      <c r="F130" s="19">
        <f>axis_2+IF(AND(A-0.5&lt;=E130,E130&lt;=B+0.5),NORMDIST(E130,$H$8,$H$15,FALSE),0)</f>
        <v>0.7482278069530097</v>
      </c>
    </row>
    <row r="131" spans="1:6" ht="12.75">
      <c r="A131" s="19">
        <v>125</v>
      </c>
      <c r="B131" s="19">
        <f t="shared" si="4"/>
        <v>0.6</v>
      </c>
      <c r="D131" s="19">
        <v>8.9</v>
      </c>
      <c r="E131" s="19">
        <f t="shared" si="5"/>
        <v>8.9</v>
      </c>
      <c r="F131" s="19">
        <f>axis_2+IF(AND(A-0.5&lt;=E131,E131&lt;=B+0.5),NORMDIST(E131,$H$8,$H$15,FALSE),0)</f>
        <v>0.7444648233379181</v>
      </c>
    </row>
    <row r="132" spans="1:6" ht="12.75">
      <c r="A132" s="19">
        <v>126</v>
      </c>
      <c r="B132" s="19">
        <f t="shared" si="4"/>
        <v>0.6</v>
      </c>
      <c r="D132" s="19">
        <v>9</v>
      </c>
      <c r="E132" s="19">
        <f t="shared" si="5"/>
        <v>9</v>
      </c>
      <c r="F132" s="19">
        <f>axis_2+IF(AND(A-0.5&lt;=E132,E132&lt;=B+0.5),NORMDIST(E132,$H$8,$H$15,FALSE),0)</f>
        <v>0.7405294384541091</v>
      </c>
    </row>
    <row r="133" spans="1:6" ht="12.75">
      <c r="A133" s="19">
        <v>127</v>
      </c>
      <c r="B133" s="19">
        <f t="shared" si="4"/>
        <v>0.6</v>
      </c>
      <c r="D133" s="19">
        <v>9.1</v>
      </c>
      <c r="E133" s="19">
        <f t="shared" si="5"/>
        <v>9.1</v>
      </c>
      <c r="F133" s="19">
        <f>axis_2+IF(AND(A-0.5&lt;=E133,E133&lt;=B+0.5),NORMDIST(E133,$H$8,$H$15,FALSE),0)</f>
        <v>0.7364411223758465</v>
      </c>
    </row>
    <row r="134" spans="1:6" ht="12.75">
      <c r="A134" s="19">
        <v>128</v>
      </c>
      <c r="B134" s="19">
        <f t="shared" si="4"/>
        <v>0.6</v>
      </c>
      <c r="D134" s="19">
        <v>9.2</v>
      </c>
      <c r="E134" s="19">
        <f t="shared" si="5"/>
        <v>9.2</v>
      </c>
      <c r="F134" s="19">
        <f>axis_2+IF(AND(A-0.5&lt;=E134,E134&lt;=B+0.5),NORMDIST(E134,$H$8,$H$15,FALSE),0)</f>
        <v>0.732219657594563</v>
      </c>
    </row>
    <row r="135" spans="1:6" ht="12.75">
      <c r="A135" s="19">
        <v>129</v>
      </c>
      <c r="B135" s="19">
        <f t="shared" si="4"/>
        <v>0.6</v>
      </c>
      <c r="D135" s="19">
        <v>9.3</v>
      </c>
      <c r="E135" s="19">
        <f t="shared" si="5"/>
        <v>9.3</v>
      </c>
      <c r="F135" s="19">
        <f>axis_2+IF(AND(A-0.5&lt;=E135,E135&lt;=B+0.5),NORMDIST(E135,$H$8,$H$15,FALSE),0)</f>
        <v>0.7278849816256792</v>
      </c>
    </row>
    <row r="136" spans="1:6" ht="12.75">
      <c r="A136" s="19">
        <v>130</v>
      </c>
      <c r="B136" s="19">
        <f t="shared" si="4"/>
        <v>0.6</v>
      </c>
      <c r="D136" s="19">
        <v>9.4</v>
      </c>
      <c r="E136" s="19">
        <f t="shared" si="5"/>
        <v>9.4</v>
      </c>
      <c r="F136" s="19">
        <f>axis_2+IF(AND(A-0.5&lt;=E136,E136&lt;=B+0.5),NORMDIST(E136,$H$8,$H$15,FALSE),0)</f>
        <v>0.7234570328844894</v>
      </c>
    </row>
    <row r="137" spans="1:8" ht="12.75">
      <c r="A137" s="19">
        <v>131</v>
      </c>
      <c r="B137" s="19">
        <f t="shared" si="4"/>
        <v>0.6</v>
      </c>
      <c r="D137" s="19">
        <v>9.5</v>
      </c>
      <c r="E137" s="19">
        <f t="shared" si="5"/>
        <v>9.5</v>
      </c>
      <c r="F137" s="19">
        <f>axis_2+IF(AND(A-0.5&lt;=E137,E137&lt;=B+0.5),NORMDIST(E137,$H$8,$H$15,FALSE),0)</f>
        <v>0.7189556014605437</v>
      </c>
      <c r="G137" s="10"/>
      <c r="H137" s="10"/>
    </row>
    <row r="138" spans="1:8" ht="12.75">
      <c r="A138" s="19">
        <v>132</v>
      </c>
      <c r="B138" s="19">
        <f t="shared" si="4"/>
        <v>0.6</v>
      </c>
      <c r="D138" s="19">
        <v>9.6</v>
      </c>
      <c r="E138" s="19">
        <f t="shared" si="5"/>
        <v>9.6</v>
      </c>
      <c r="F138" s="19">
        <f>axis_2+IF(AND(A-0.5&lt;=E138,E138&lt;=B+0.5),NORMDIST(E138,$H$8,$H$15,FALSE),0)</f>
        <v>0.7144001863039837</v>
      </c>
      <c r="H138" s="10"/>
    </row>
    <row r="139" spans="1:6" ht="12.75">
      <c r="A139" s="19">
        <v>133</v>
      </c>
      <c r="B139" s="19">
        <f t="shared" si="4"/>
        <v>0.6</v>
      </c>
      <c r="D139" s="19">
        <v>9.7</v>
      </c>
      <c r="E139" s="19">
        <f t="shared" si="5"/>
        <v>9.7</v>
      </c>
      <c r="F139" s="19">
        <f>axis_2+IF(AND(A-0.5&lt;=E139,E139&lt;=B+0.5),NORMDIST(E139,$H$8,$H$15,FALSE),0)</f>
        <v>0.7098098602024819</v>
      </c>
    </row>
    <row r="140" spans="1:6" ht="12.75">
      <c r="A140" s="19">
        <v>134</v>
      </c>
      <c r="B140" s="19">
        <f t="shared" si="4"/>
        <v>0.6</v>
      </c>
      <c r="D140" s="19">
        <v>9.8</v>
      </c>
      <c r="E140" s="19">
        <f t="shared" si="5"/>
        <v>9.8</v>
      </c>
      <c r="F140" s="19">
        <f>axis_2+IF(AND(A-0.5&lt;=E140,E140&lt;=B+0.5),NORMDIST(E140,$H$8,$H$15,FALSE),0)</f>
        <v>0.7052031437767148</v>
      </c>
    </row>
    <row r="141" spans="1:6" ht="12.75">
      <c r="A141" s="19">
        <v>135</v>
      </c>
      <c r="B141" s="19">
        <f t="shared" si="4"/>
        <v>0.6</v>
      </c>
      <c r="D141" s="19">
        <v>9.9</v>
      </c>
      <c r="E141" s="19">
        <f t="shared" si="5"/>
        <v>9.9</v>
      </c>
      <c r="F141" s="19">
        <f>axis_2+IF(AND(A-0.5&lt;=E141,E141&lt;=B+0.5),NORMDIST(E141,$H$8,$H$15,FALSE),0)</f>
        <v>0.7005978895587435</v>
      </c>
    </row>
    <row r="142" spans="1:6" ht="12.75">
      <c r="A142" s="19">
        <v>136</v>
      </c>
      <c r="B142" s="19">
        <f t="shared" si="4"/>
        <v>0.6</v>
      </c>
      <c r="D142" s="19">
        <v>10</v>
      </c>
      <c r="E142" s="19">
        <f t="shared" si="5"/>
        <v>10</v>
      </c>
      <c r="F142" s="19">
        <f>axis_2+IF(AND(A-0.5&lt;=E142,E142&lt;=B+0.5),NORMDIST(E142,$H$8,$H$15,FALSE),0)</f>
        <v>0.696011177044505</v>
      </c>
    </row>
    <row r="143" spans="1:6" ht="12.75">
      <c r="A143" s="19">
        <v>137</v>
      </c>
      <c r="B143" s="19">
        <f t="shared" si="4"/>
        <v>0.6</v>
      </c>
      <c r="D143" s="19">
        <v>10.1</v>
      </c>
      <c r="E143" s="19">
        <f t="shared" si="5"/>
        <v>10.1</v>
      </c>
      <c r="F143" s="19">
        <f>axis_2+IF(AND(A-0.5&lt;=E143,E143&lt;=B+0.5),NORMDIST(E143,$H$8,$H$15,FALSE),0)</f>
        <v>0.6914592194321317</v>
      </c>
    </row>
    <row r="144" spans="1:6" ht="12.75">
      <c r="A144" s="19">
        <v>138</v>
      </c>
      <c r="B144" s="19">
        <f t="shared" si="4"/>
        <v>0.6</v>
      </c>
      <c r="D144" s="19">
        <v>10.2</v>
      </c>
      <c r="E144" s="19">
        <f t="shared" si="5"/>
        <v>10.2</v>
      </c>
      <c r="F144" s="19">
        <f>axis_2+IF(AND(A-0.5&lt;=E144,E144&lt;=B+0.5),NORMDIST(E144,$H$8,$H$15,FALSE),0)</f>
        <v>0.686957282575246</v>
      </c>
    </row>
    <row r="145" spans="1:6" ht="12.75">
      <c r="A145" s="19">
        <v>139</v>
      </c>
      <c r="B145" s="19">
        <f t="shared" si="4"/>
        <v>0.6</v>
      </c>
      <c r="D145" s="19">
        <v>10.3</v>
      </c>
      <c r="E145" s="19">
        <f t="shared" si="5"/>
        <v>10.3</v>
      </c>
      <c r="F145" s="19">
        <f>axis_2+IF(AND(A-0.5&lt;=E145,E145&lt;=B+0.5),NORMDIST(E145,$H$8,$H$15,FALSE),0)</f>
        <v>0.6825196164979366</v>
      </c>
    </row>
    <row r="146" spans="1:6" ht="12.75">
      <c r="A146" s="19">
        <v>140</v>
      </c>
      <c r="B146" s="19">
        <f t="shared" si="4"/>
        <v>0.6</v>
      </c>
      <c r="D146" s="19">
        <v>10.4</v>
      </c>
      <c r="E146" s="19">
        <f t="shared" si="5"/>
        <v>10.4</v>
      </c>
      <c r="F146" s="19">
        <f>axis_2+IF(AND(A-0.5&lt;=E146,E146&lt;=B+0.5),NORMDIST(E146,$H$8,$H$15,FALSE),0)</f>
        <v>0.6781593996388375</v>
      </c>
    </row>
    <row r="147" spans="1:6" ht="12.75">
      <c r="A147" s="19">
        <v>141</v>
      </c>
      <c r="B147" s="19">
        <f t="shared" si="4"/>
        <v>0.6</v>
      </c>
      <c r="D147" s="19">
        <v>10.5</v>
      </c>
      <c r="E147" s="19">
        <f t="shared" si="5"/>
        <v>10.5</v>
      </c>
      <c r="F147" s="19">
        <f>axis_2+IF(AND(A-0.5&lt;=E147,E147&lt;=B+0.5),NORMDIST(E147,$H$8,$H$15,FALSE),0)</f>
        <v>0.6738886958184502</v>
      </c>
    </row>
    <row r="148" spans="1:6" ht="12.75">
      <c r="A148" s="19">
        <v>142</v>
      </c>
      <c r="B148" s="19">
        <f t="shared" si="4"/>
        <v>0.6</v>
      </c>
      <c r="D148" s="19">
        <v>10.6</v>
      </c>
      <c r="E148" s="19">
        <f t="shared" si="5"/>
        <v>10.5</v>
      </c>
      <c r="F148" s="19">
        <f>axis_2+IF(AND(A-0.5&lt;=E148,E148&lt;=B+0.5),NORMDIST(E148,$H$8,$H$15,FALSE),0)</f>
        <v>0.6738886958184502</v>
      </c>
    </row>
    <row r="149" spans="1:6" ht="12.75">
      <c r="A149" s="19">
        <v>143</v>
      </c>
      <c r="B149" s="19">
        <f t="shared" si="4"/>
        <v>0.6</v>
      </c>
      <c r="D149" s="19">
        <v>10.7</v>
      </c>
      <c r="E149" s="19">
        <f t="shared" si="5"/>
        <v>10.5</v>
      </c>
      <c r="F149" s="19">
        <f>axis_2+IF(AND(A-0.5&lt;=E149,E149&lt;=B+0.5),NORMDIST(E149,$H$8,$H$15,FALSE),0)</f>
        <v>0.6738886958184502</v>
      </c>
    </row>
    <row r="150" spans="1:6" ht="12.75">
      <c r="A150" s="19">
        <v>144</v>
      </c>
      <c r="B150" s="19">
        <f t="shared" si="4"/>
        <v>0.6</v>
      </c>
      <c r="D150" s="19">
        <v>10.8</v>
      </c>
      <c r="E150" s="19">
        <f t="shared" si="5"/>
        <v>10.5</v>
      </c>
      <c r="F150" s="19">
        <f>axis_2+IF(AND(A-0.5&lt;=E150,E150&lt;=B+0.5),NORMDIST(E150,$H$8,$H$15,FALSE),0)</f>
        <v>0.6738886958184502</v>
      </c>
    </row>
    <row r="151" spans="1:6" ht="12.75">
      <c r="A151" s="19">
        <v>145</v>
      </c>
      <c r="B151" s="19">
        <f t="shared" si="4"/>
        <v>0.6</v>
      </c>
      <c r="D151" s="19">
        <v>10.9</v>
      </c>
      <c r="E151" s="19">
        <f t="shared" si="5"/>
        <v>10.5</v>
      </c>
      <c r="F151" s="19">
        <f>axis_2+IF(AND(A-0.5&lt;=E151,E151&lt;=B+0.5),NORMDIST(E151,$H$8,$H$15,FALSE),0)</f>
        <v>0.6738886958184502</v>
      </c>
    </row>
    <row r="152" spans="1:6" ht="12.75">
      <c r="A152" s="19">
        <v>146</v>
      </c>
      <c r="B152" s="19">
        <f t="shared" si="4"/>
        <v>0.6</v>
      </c>
      <c r="D152" s="19">
        <v>11</v>
      </c>
      <c r="E152" s="19">
        <f t="shared" si="5"/>
        <v>10.5</v>
      </c>
      <c r="F152" s="19">
        <f>axis_2+IF(AND(A-0.5&lt;=E152,E152&lt;=B+0.5),NORMDIST(E152,$H$8,$H$15,FALSE),0)</f>
        <v>0.6738886958184502</v>
      </c>
    </row>
    <row r="153" spans="1:6" ht="12.75">
      <c r="A153" s="19">
        <v>147</v>
      </c>
      <c r="B153" s="19">
        <f t="shared" si="4"/>
        <v>0.6</v>
      </c>
      <c r="D153" s="19">
        <v>11.1</v>
      </c>
      <c r="E153" s="19">
        <f t="shared" si="5"/>
        <v>10.5</v>
      </c>
      <c r="F153" s="19">
        <f>axis_2+IF(AND(A-0.5&lt;=E153,E153&lt;=B+0.5),NORMDIST(E153,$H$8,$H$15,FALSE),0)</f>
        <v>0.6738886958184502</v>
      </c>
    </row>
    <row r="154" spans="1:6" ht="12.75">
      <c r="A154" s="19">
        <v>148</v>
      </c>
      <c r="B154" s="19">
        <f t="shared" si="4"/>
        <v>0.6</v>
      </c>
      <c r="D154" s="19">
        <v>11.2</v>
      </c>
      <c r="E154" s="19">
        <f t="shared" si="5"/>
        <v>10.5</v>
      </c>
      <c r="F154" s="19">
        <f>axis_2+IF(AND(A-0.5&lt;=E154,E154&lt;=B+0.5),NORMDIST(E154,$H$8,$H$15,FALSE),0)</f>
        <v>0.6738886958184502</v>
      </c>
    </row>
    <row r="155" spans="1:6" ht="12.75">
      <c r="A155" s="19">
        <v>149</v>
      </c>
      <c r="B155" s="19">
        <f t="shared" si="4"/>
        <v>0.6</v>
      </c>
      <c r="D155" s="19">
        <v>11.3</v>
      </c>
      <c r="E155" s="19">
        <f t="shared" si="5"/>
        <v>10.5</v>
      </c>
      <c r="F155" s="19">
        <f>axis_2+IF(AND(A-0.5&lt;=E155,E155&lt;=B+0.5),NORMDIST(E155,$H$8,$H$15,FALSE),0)</f>
        <v>0.6738886958184502</v>
      </c>
    </row>
    <row r="156" spans="1:6" ht="12.75">
      <c r="A156" s="19">
        <v>150</v>
      </c>
      <c r="B156" s="19">
        <f t="shared" si="4"/>
        <v>0.6</v>
      </c>
      <c r="D156" s="19">
        <v>11.4</v>
      </c>
      <c r="E156" s="19">
        <f t="shared" si="5"/>
        <v>10.5</v>
      </c>
      <c r="F156" s="19">
        <f>axis_2+IF(AND(A-0.5&lt;=E156,E156&lt;=B+0.5),NORMDIST(E156,$H$8,$H$15,FALSE),0)</f>
        <v>0.6738886958184502</v>
      </c>
    </row>
    <row r="157" spans="1:6" ht="12.75">
      <c r="A157" s="19">
        <v>151</v>
      </c>
      <c r="B157" s="19">
        <f t="shared" si="4"/>
        <v>0.6</v>
      </c>
      <c r="D157" s="19">
        <v>11.5</v>
      </c>
      <c r="E157" s="19">
        <f t="shared" si="5"/>
        <v>10.5</v>
      </c>
      <c r="F157" s="19">
        <f>axis_2+IF(AND(A-0.5&lt;=E157,E157&lt;=B+0.5),NORMDIST(E157,$H$8,$H$15,FALSE),0)</f>
        <v>0.6738886958184502</v>
      </c>
    </row>
    <row r="158" spans="1:6" ht="12.75">
      <c r="A158" s="19">
        <v>152</v>
      </c>
      <c r="B158" s="19">
        <f t="shared" si="4"/>
        <v>0.6</v>
      </c>
      <c r="D158" s="19">
        <v>11.6</v>
      </c>
      <c r="E158" s="19">
        <f t="shared" si="5"/>
        <v>10.5</v>
      </c>
      <c r="F158" s="19">
        <f>axis_2+IF(AND(A-0.5&lt;=E158,E158&lt;=B+0.5),NORMDIST(E158,$H$8,$H$15,FALSE),0)</f>
        <v>0.6738886958184502</v>
      </c>
    </row>
    <row r="159" spans="1:6" ht="12.75">
      <c r="A159" s="19">
        <v>153</v>
      </c>
      <c r="B159" s="19">
        <f t="shared" si="4"/>
        <v>0.6</v>
      </c>
      <c r="D159" s="19">
        <v>11.7</v>
      </c>
      <c r="E159" s="19">
        <f t="shared" si="5"/>
        <v>10.5</v>
      </c>
      <c r="F159" s="19">
        <f>axis_2+IF(AND(A-0.5&lt;=E159,E159&lt;=B+0.5),NORMDIST(E159,$H$8,$H$15,FALSE),0)</f>
        <v>0.6738886958184502</v>
      </c>
    </row>
    <row r="160" spans="1:6" ht="12.75">
      <c r="A160" s="19">
        <v>154</v>
      </c>
      <c r="B160" s="19">
        <f t="shared" si="4"/>
        <v>0.6</v>
      </c>
      <c r="D160" s="19">
        <v>11.8</v>
      </c>
      <c r="E160" s="19">
        <f t="shared" si="5"/>
        <v>10.5</v>
      </c>
      <c r="F160" s="19">
        <f>axis_2+IF(AND(A-0.5&lt;=E160,E160&lt;=B+0.5),NORMDIST(E160,$H$8,$H$15,FALSE),0)</f>
        <v>0.6738886958184502</v>
      </c>
    </row>
    <row r="161" spans="1:6" ht="12.75">
      <c r="A161" s="19">
        <v>155</v>
      </c>
      <c r="B161" s="19">
        <f t="shared" si="4"/>
        <v>0.6</v>
      </c>
      <c r="D161" s="19">
        <v>11.9</v>
      </c>
      <c r="E161" s="19">
        <f t="shared" si="5"/>
        <v>10.5</v>
      </c>
      <c r="F161" s="19">
        <f>axis_2+IF(AND(A-0.5&lt;=E161,E161&lt;=B+0.5),NORMDIST(E161,$H$8,$H$15,FALSE),0)</f>
        <v>0.6738886958184502</v>
      </c>
    </row>
    <row r="162" spans="1:6" ht="12.75">
      <c r="A162" s="19">
        <v>156</v>
      </c>
      <c r="B162" s="19">
        <f t="shared" si="4"/>
        <v>0.6</v>
      </c>
      <c r="D162" s="19">
        <v>12</v>
      </c>
      <c r="E162" s="19">
        <f t="shared" si="5"/>
        <v>10.5</v>
      </c>
      <c r="F162" s="19">
        <f>axis_2+IF(AND(A-0.5&lt;=E162,E162&lt;=B+0.5),NORMDIST(E162,$H$8,$H$15,FALSE),0)</f>
        <v>0.6738886958184502</v>
      </c>
    </row>
    <row r="163" spans="1:6" ht="12.75">
      <c r="A163" s="19">
        <v>157</v>
      </c>
      <c r="B163" s="19">
        <f t="shared" si="4"/>
        <v>0.6</v>
      </c>
      <c r="D163" s="19">
        <v>12.1</v>
      </c>
      <c r="E163" s="19">
        <f t="shared" si="5"/>
        <v>10.5</v>
      </c>
      <c r="F163" s="19">
        <f>axis_2+IF(AND(A-0.5&lt;=E163,E163&lt;=B+0.5),NORMDIST(E163,$H$8,$H$15,FALSE),0)</f>
        <v>0.6738886958184502</v>
      </c>
    </row>
    <row r="164" spans="1:6" ht="12.75">
      <c r="A164" s="19">
        <v>158</v>
      </c>
      <c r="B164" s="19">
        <f t="shared" si="4"/>
        <v>0.6</v>
      </c>
      <c r="D164" s="19">
        <v>12.2</v>
      </c>
      <c r="E164" s="19">
        <f t="shared" si="5"/>
        <v>10.5</v>
      </c>
      <c r="F164" s="19">
        <f>axis_2+IF(AND(A-0.5&lt;=E164,E164&lt;=B+0.5),NORMDIST(E164,$H$8,$H$15,FALSE),0)</f>
        <v>0.6738886958184502</v>
      </c>
    </row>
    <row r="165" spans="1:6" ht="12.75">
      <c r="A165" s="19">
        <v>159</v>
      </c>
      <c r="B165" s="19">
        <f t="shared" si="4"/>
        <v>0.6</v>
      </c>
      <c r="D165" s="19">
        <v>12.3</v>
      </c>
      <c r="E165" s="19">
        <f t="shared" si="5"/>
        <v>10.5</v>
      </c>
      <c r="F165" s="19">
        <f>axis_2+IF(AND(A-0.5&lt;=E165,E165&lt;=B+0.5),NORMDIST(E165,$H$8,$H$15,FALSE),0)</f>
        <v>0.6738886958184502</v>
      </c>
    </row>
    <row r="166" spans="1:6" ht="12.75">
      <c r="A166" s="19">
        <v>160</v>
      </c>
      <c r="B166" s="19">
        <f t="shared" si="4"/>
        <v>0.6</v>
      </c>
      <c r="D166" s="19">
        <v>12.4</v>
      </c>
      <c r="E166" s="19">
        <f t="shared" si="5"/>
        <v>10.5</v>
      </c>
      <c r="F166" s="19">
        <f>axis_2+IF(AND(A-0.5&lt;=E166,E166&lt;=B+0.5),NORMDIST(E166,$H$8,$H$15,FALSE),0)</f>
        <v>0.6738886958184502</v>
      </c>
    </row>
    <row r="167" spans="1:6" ht="12.75">
      <c r="A167" s="19">
        <v>161</v>
      </c>
      <c r="B167" s="19">
        <f t="shared" si="4"/>
        <v>0.6</v>
      </c>
      <c r="D167" s="19">
        <v>12.5</v>
      </c>
      <c r="E167" s="19">
        <f t="shared" si="5"/>
        <v>10.5</v>
      </c>
      <c r="F167" s="19">
        <f>axis_2+IF(AND(A-0.5&lt;=E167,E167&lt;=B+0.5),NORMDIST(E167,$H$8,$H$15,FALSE),0)</f>
        <v>0.6738886958184502</v>
      </c>
    </row>
    <row r="168" spans="1:6" ht="12.75">
      <c r="A168" s="19">
        <v>162</v>
      </c>
      <c r="B168" s="19">
        <f t="shared" si="4"/>
        <v>0.6</v>
      </c>
      <c r="D168" s="19">
        <v>12.6</v>
      </c>
      <c r="E168" s="19">
        <f t="shared" si="5"/>
        <v>10.5</v>
      </c>
      <c r="F168" s="19">
        <f>axis_2+IF(AND(A-0.5&lt;=E168,E168&lt;=B+0.5),NORMDIST(E168,$H$8,$H$15,FALSE),0)</f>
        <v>0.6738886958184502</v>
      </c>
    </row>
    <row r="169" spans="1:6" ht="12.75">
      <c r="A169" s="19">
        <v>163</v>
      </c>
      <c r="B169" s="19">
        <f t="shared" si="4"/>
        <v>0.6</v>
      </c>
      <c r="D169" s="19">
        <v>12.7</v>
      </c>
      <c r="E169" s="19">
        <f t="shared" si="5"/>
        <v>10.5</v>
      </c>
      <c r="F169" s="19">
        <f>axis_2+IF(AND(A-0.5&lt;=E169,E169&lt;=B+0.5),NORMDIST(E169,$H$8,$H$15,FALSE),0)</f>
        <v>0.6738886958184502</v>
      </c>
    </row>
    <row r="170" spans="1:6" ht="12.75">
      <c r="A170" s="19">
        <v>164</v>
      </c>
      <c r="B170" s="19">
        <f t="shared" si="4"/>
        <v>0.6</v>
      </c>
      <c r="D170" s="19">
        <v>12.8</v>
      </c>
      <c r="E170" s="19">
        <f t="shared" si="5"/>
        <v>10.5</v>
      </c>
      <c r="F170" s="19">
        <f>axis_2+IF(AND(A-0.5&lt;=E170,E170&lt;=B+0.5),NORMDIST(E170,$H$8,$H$15,FALSE),0)</f>
        <v>0.6738886958184502</v>
      </c>
    </row>
    <row r="171" spans="1:6" ht="12.75">
      <c r="A171" s="19">
        <v>165</v>
      </c>
      <c r="B171" s="19">
        <f t="shared" si="4"/>
        <v>0.6</v>
      </c>
      <c r="D171" s="19">
        <v>12.9</v>
      </c>
      <c r="E171" s="19">
        <f t="shared" si="5"/>
        <v>10.5</v>
      </c>
      <c r="F171" s="19">
        <f>axis_2+IF(AND(A-0.5&lt;=E171,E171&lt;=B+0.5),NORMDIST(E171,$H$8,$H$15,FALSE),0)</f>
        <v>0.6738886958184502</v>
      </c>
    </row>
    <row r="172" spans="1:6" ht="12.75">
      <c r="A172" s="19">
        <v>166</v>
      </c>
      <c r="B172" s="19">
        <f t="shared" si="4"/>
        <v>0.6</v>
      </c>
      <c r="D172" s="19">
        <v>13</v>
      </c>
      <c r="E172" s="19">
        <f t="shared" si="5"/>
        <v>10.5</v>
      </c>
      <c r="F172" s="19">
        <f>axis_2+IF(AND(A-0.5&lt;=E172,E172&lt;=B+0.5),NORMDIST(E172,$H$8,$H$15,FALSE),0)</f>
        <v>0.6738886958184502</v>
      </c>
    </row>
    <row r="173" spans="1:6" ht="12.75">
      <c r="A173" s="19">
        <v>167</v>
      </c>
      <c r="B173" s="19">
        <f t="shared" si="4"/>
        <v>0.6</v>
      </c>
      <c r="D173" s="19">
        <v>13.1</v>
      </c>
      <c r="E173" s="19">
        <f t="shared" si="5"/>
        <v>10.5</v>
      </c>
      <c r="F173" s="19">
        <f>axis_2+IF(AND(A-0.5&lt;=E173,E173&lt;=B+0.5),NORMDIST(E173,$H$8,$H$15,FALSE),0)</f>
        <v>0.6738886958184502</v>
      </c>
    </row>
    <row r="174" spans="1:6" ht="12.75">
      <c r="A174" s="19">
        <v>168</v>
      </c>
      <c r="B174" s="19">
        <f t="shared" si="4"/>
        <v>0.6</v>
      </c>
      <c r="D174" s="19">
        <v>13.2</v>
      </c>
      <c r="E174" s="19">
        <f t="shared" si="5"/>
        <v>10.5</v>
      </c>
      <c r="F174" s="19">
        <f>axis_2+IF(AND(A-0.5&lt;=E174,E174&lt;=B+0.5),NORMDIST(E174,$H$8,$H$15,FALSE),0)</f>
        <v>0.6738886958184502</v>
      </c>
    </row>
    <row r="175" spans="1:6" ht="12.75">
      <c r="A175" s="19">
        <v>169</v>
      </c>
      <c r="B175" s="19">
        <f t="shared" si="4"/>
        <v>0.6</v>
      </c>
      <c r="D175" s="19">
        <v>13.3</v>
      </c>
      <c r="E175" s="19">
        <f t="shared" si="5"/>
        <v>10.5</v>
      </c>
      <c r="F175" s="19">
        <f>axis_2+IF(AND(A-0.5&lt;=E175,E175&lt;=B+0.5),NORMDIST(E175,$H$8,$H$15,FALSE),0)</f>
        <v>0.6738886958184502</v>
      </c>
    </row>
    <row r="176" spans="1:6" ht="12.75">
      <c r="A176" s="19">
        <v>170</v>
      </c>
      <c r="B176" s="19">
        <f t="shared" si="4"/>
        <v>0.6</v>
      </c>
      <c r="D176" s="19">
        <v>13.4</v>
      </c>
      <c r="E176" s="19">
        <f t="shared" si="5"/>
        <v>10.5</v>
      </c>
      <c r="F176" s="19">
        <f>axis_2+IF(AND(A-0.5&lt;=E176,E176&lt;=B+0.5),NORMDIST(E176,$H$8,$H$15,FALSE),0)</f>
        <v>0.6738886958184502</v>
      </c>
    </row>
    <row r="177" spans="1:6" ht="12.75">
      <c r="A177" s="19">
        <v>171</v>
      </c>
      <c r="B177" s="19">
        <f t="shared" si="4"/>
        <v>0.6</v>
      </c>
      <c r="D177" s="19">
        <v>13.5</v>
      </c>
      <c r="E177" s="19">
        <f t="shared" si="5"/>
        <v>10.5</v>
      </c>
      <c r="F177" s="19">
        <f>axis_2+IF(AND(A-0.5&lt;=E177,E177&lt;=B+0.5),NORMDIST(E177,$H$8,$H$15,FALSE),0)</f>
        <v>0.6738886958184502</v>
      </c>
    </row>
    <row r="178" spans="1:6" ht="12.75">
      <c r="A178" s="19">
        <v>172</v>
      </c>
      <c r="B178" s="19">
        <f t="shared" si="4"/>
        <v>0.6</v>
      </c>
      <c r="D178" s="19">
        <v>13.6</v>
      </c>
      <c r="E178" s="19">
        <f t="shared" si="5"/>
        <v>10.5</v>
      </c>
      <c r="F178" s="19">
        <f>axis_2+IF(AND(A-0.5&lt;=E178,E178&lt;=B+0.5),NORMDIST(E178,$H$8,$H$15,FALSE),0)</f>
        <v>0.6738886958184502</v>
      </c>
    </row>
    <row r="179" spans="1:6" ht="12.75">
      <c r="A179" s="19">
        <v>173</v>
      </c>
      <c r="B179" s="19">
        <f t="shared" si="4"/>
        <v>0.6</v>
      </c>
      <c r="D179" s="19">
        <v>13.7</v>
      </c>
      <c r="E179" s="19">
        <f t="shared" si="5"/>
        <v>10.5</v>
      </c>
      <c r="F179" s="19">
        <f>axis_2+IF(AND(A-0.5&lt;=E179,E179&lt;=B+0.5),NORMDIST(E179,$H$8,$H$15,FALSE),0)</f>
        <v>0.6738886958184502</v>
      </c>
    </row>
    <row r="180" spans="1:6" ht="12.75">
      <c r="A180" s="19">
        <v>174</v>
      </c>
      <c r="B180" s="19">
        <f t="shared" si="4"/>
        <v>0.6</v>
      </c>
      <c r="D180" s="19">
        <v>13.8</v>
      </c>
      <c r="E180" s="19">
        <f t="shared" si="5"/>
        <v>10.5</v>
      </c>
      <c r="F180" s="19">
        <f>axis_2+IF(AND(A-0.5&lt;=E180,E180&lt;=B+0.5),NORMDIST(E180,$H$8,$H$15,FALSE),0)</f>
        <v>0.6738886958184502</v>
      </c>
    </row>
    <row r="181" spans="1:6" ht="12.75">
      <c r="A181" s="19">
        <v>175</v>
      </c>
      <c r="B181" s="19">
        <f t="shared" si="4"/>
        <v>0.6</v>
      </c>
      <c r="D181" s="19">
        <v>13.9</v>
      </c>
      <c r="E181" s="19">
        <f t="shared" si="5"/>
        <v>10.5</v>
      </c>
      <c r="F181" s="19">
        <f>axis_2+IF(AND(A-0.5&lt;=E181,E181&lt;=B+0.5),NORMDIST(E181,$H$8,$H$15,FALSE),0)</f>
        <v>0.6738886958184502</v>
      </c>
    </row>
    <row r="182" spans="1:6" ht="12.75">
      <c r="A182" s="19">
        <v>176</v>
      </c>
      <c r="B182" s="19">
        <f t="shared" si="4"/>
        <v>0.6</v>
      </c>
      <c r="D182" s="19">
        <v>14</v>
      </c>
      <c r="E182" s="19">
        <f t="shared" si="5"/>
        <v>10.5</v>
      </c>
      <c r="F182" s="19">
        <f>axis_2+IF(AND(A-0.5&lt;=E182,E182&lt;=B+0.5),NORMDIST(E182,$H$8,$H$15,FALSE),0)</f>
        <v>0.6738886958184502</v>
      </c>
    </row>
    <row r="183" spans="1:6" ht="12.75">
      <c r="A183" s="19">
        <v>177</v>
      </c>
      <c r="B183" s="19">
        <f t="shared" si="4"/>
        <v>0.6</v>
      </c>
      <c r="D183" s="19">
        <v>14.1</v>
      </c>
      <c r="E183" s="19">
        <f t="shared" si="5"/>
        <v>10.5</v>
      </c>
      <c r="F183" s="19">
        <f>axis_2+IF(AND(A-0.5&lt;=E183,E183&lt;=B+0.5),NORMDIST(E183,$H$8,$H$15,FALSE),0)</f>
        <v>0.6738886958184502</v>
      </c>
    </row>
    <row r="184" spans="1:6" ht="12.75">
      <c r="A184" s="19">
        <v>178</v>
      </c>
      <c r="B184" s="19">
        <f t="shared" si="4"/>
        <v>0.6</v>
      </c>
      <c r="D184" s="19">
        <v>14.2</v>
      </c>
      <c r="E184" s="19">
        <f t="shared" si="5"/>
        <v>10.5</v>
      </c>
      <c r="F184" s="19">
        <f>axis_2+IF(AND(A-0.5&lt;=E184,E184&lt;=B+0.5),NORMDIST(E184,$H$8,$H$15,FALSE),0)</f>
        <v>0.6738886958184502</v>
      </c>
    </row>
    <row r="185" spans="1:6" ht="12.75">
      <c r="A185" s="19">
        <v>179</v>
      </c>
      <c r="B185" s="19">
        <f t="shared" si="4"/>
        <v>0.6</v>
      </c>
      <c r="D185" s="19">
        <v>14.3</v>
      </c>
      <c r="E185" s="19">
        <f t="shared" si="5"/>
        <v>10.5</v>
      </c>
      <c r="F185" s="19">
        <f>axis_2+IF(AND(A-0.5&lt;=E185,E185&lt;=B+0.5),NORMDIST(E185,$H$8,$H$15,FALSE),0)</f>
        <v>0.6738886958184502</v>
      </c>
    </row>
    <row r="186" spans="1:6" ht="12.75">
      <c r="A186" s="19">
        <v>180</v>
      </c>
      <c r="B186" s="19">
        <f t="shared" si="4"/>
        <v>0.6</v>
      </c>
      <c r="D186" s="19">
        <v>14.4</v>
      </c>
      <c r="E186" s="19">
        <f t="shared" si="5"/>
        <v>10.5</v>
      </c>
      <c r="F186" s="19">
        <f>axis_2+IF(AND(A-0.5&lt;=E186,E186&lt;=B+0.5),NORMDIST(E186,$H$8,$H$15,FALSE),0)</f>
        <v>0.6738886958184502</v>
      </c>
    </row>
    <row r="187" spans="1:6" ht="12.75">
      <c r="A187" s="19">
        <v>181</v>
      </c>
      <c r="B187" s="19">
        <f t="shared" si="4"/>
        <v>0.6</v>
      </c>
      <c r="D187" s="19">
        <v>14.5</v>
      </c>
      <c r="E187" s="19">
        <f t="shared" si="5"/>
        <v>10.5</v>
      </c>
      <c r="F187" s="19">
        <f>axis_2+IF(AND(A-0.5&lt;=E187,E187&lt;=B+0.5),NORMDIST(E187,$H$8,$H$15,FALSE),0)</f>
        <v>0.6738886958184502</v>
      </c>
    </row>
    <row r="188" spans="1:6" ht="12.75">
      <c r="A188" s="19">
        <v>182</v>
      </c>
      <c r="B188" s="19">
        <f t="shared" si="4"/>
        <v>0.6</v>
      </c>
      <c r="D188" s="19">
        <v>14.6</v>
      </c>
      <c r="E188" s="19">
        <f t="shared" si="5"/>
        <v>10.5</v>
      </c>
      <c r="F188" s="19">
        <f>axis_2+IF(AND(A-0.5&lt;=E188,E188&lt;=B+0.5),NORMDIST(E188,$H$8,$H$15,FALSE),0)</f>
        <v>0.6738886958184502</v>
      </c>
    </row>
    <row r="189" spans="1:6" ht="12.75">
      <c r="A189" s="19">
        <v>183</v>
      </c>
      <c r="B189" s="19">
        <f t="shared" si="4"/>
        <v>0.6</v>
      </c>
      <c r="D189" s="19">
        <v>14.7</v>
      </c>
      <c r="E189" s="19">
        <f t="shared" si="5"/>
        <v>10.5</v>
      </c>
      <c r="F189" s="19">
        <f>axis_2+IF(AND(A-0.5&lt;=E189,E189&lt;=B+0.5),NORMDIST(E189,$H$8,$H$15,FALSE),0)</f>
        <v>0.6738886958184502</v>
      </c>
    </row>
    <row r="190" spans="1:6" ht="12.75">
      <c r="A190" s="19">
        <v>184</v>
      </c>
      <c r="B190" s="19">
        <f t="shared" si="4"/>
        <v>0.6</v>
      </c>
      <c r="D190" s="19">
        <v>14.8</v>
      </c>
      <c r="E190" s="19">
        <f t="shared" si="5"/>
        <v>10.5</v>
      </c>
      <c r="F190" s="19">
        <f>axis_2+IF(AND(A-0.5&lt;=E190,E190&lt;=B+0.5),NORMDIST(E190,$H$8,$H$15,FALSE),0)</f>
        <v>0.6738886958184502</v>
      </c>
    </row>
    <row r="191" spans="1:6" ht="12.75">
      <c r="A191" s="19">
        <v>185</v>
      </c>
      <c r="B191" s="19">
        <f t="shared" si="4"/>
        <v>0.6</v>
      </c>
      <c r="D191" s="19">
        <v>14.9</v>
      </c>
      <c r="E191" s="19">
        <f t="shared" si="5"/>
        <v>10.5</v>
      </c>
      <c r="F191" s="19">
        <f>axis_2+IF(AND(A-0.5&lt;=E191,E191&lt;=B+0.5),NORMDIST(E191,$H$8,$H$15,FALSE),0)</f>
        <v>0.6738886958184502</v>
      </c>
    </row>
    <row r="192" spans="1:6" ht="12.75">
      <c r="A192" s="19">
        <v>186</v>
      </c>
      <c r="B192" s="19">
        <f t="shared" si="4"/>
        <v>0.6</v>
      </c>
      <c r="D192" s="19">
        <v>15</v>
      </c>
      <c r="E192" s="19">
        <f t="shared" si="5"/>
        <v>10.5</v>
      </c>
      <c r="F192" s="19">
        <f>axis_2+IF(AND(A-0.5&lt;=E192,E192&lt;=B+0.5),NORMDIST(E192,$H$8,$H$15,FALSE),0)</f>
        <v>0.6738886958184502</v>
      </c>
    </row>
    <row r="193" spans="1:6" ht="12.75">
      <c r="A193" s="19">
        <v>187</v>
      </c>
      <c r="B193" s="19">
        <f t="shared" si="4"/>
        <v>0.6</v>
      </c>
      <c r="D193" s="19">
        <v>15.1</v>
      </c>
      <c r="E193" s="19">
        <f t="shared" si="5"/>
        <v>10.5</v>
      </c>
      <c r="F193" s="19">
        <f>axis_2+IF(AND(A-0.5&lt;=E193,E193&lt;=B+0.5),NORMDIST(E193,$H$8,$H$15,FALSE),0)</f>
        <v>0.6738886958184502</v>
      </c>
    </row>
    <row r="194" spans="1:6" ht="12.75">
      <c r="A194" s="19">
        <v>188</v>
      </c>
      <c r="B194" s="19">
        <f aca="true" t="shared" si="6" ref="B194:B257">axis_2+NORMDIST(A194,$H$8,$H$15,FALSE)</f>
        <v>0.6</v>
      </c>
      <c r="D194" s="19">
        <v>15.2</v>
      </c>
      <c r="E194" s="19">
        <f aca="true" t="shared" si="7" ref="E194:E257">IF(D194&lt;A-0.5,A-0.5,IF(D194&gt;B+0.5,B+0.5,D194))</f>
        <v>10.5</v>
      </c>
      <c r="F194" s="19">
        <f>axis_2+IF(AND(A-0.5&lt;=E194,E194&lt;=B+0.5),NORMDIST(E194,$H$8,$H$15,FALSE),0)</f>
        <v>0.6738886958184502</v>
      </c>
    </row>
    <row r="195" spans="1:6" ht="12.75">
      <c r="A195" s="19">
        <v>189</v>
      </c>
      <c r="B195" s="19">
        <f t="shared" si="6"/>
        <v>0.6</v>
      </c>
      <c r="D195" s="19">
        <v>15.3</v>
      </c>
      <c r="E195" s="19">
        <f t="shared" si="7"/>
        <v>10.5</v>
      </c>
      <c r="F195" s="19">
        <f>axis_2+IF(AND(A-0.5&lt;=E195,E195&lt;=B+0.5),NORMDIST(E195,$H$8,$H$15,FALSE),0)</f>
        <v>0.6738886958184502</v>
      </c>
    </row>
    <row r="196" spans="1:6" ht="12.75">
      <c r="A196" s="19">
        <v>190</v>
      </c>
      <c r="B196" s="19">
        <f t="shared" si="6"/>
        <v>0.6</v>
      </c>
      <c r="D196" s="19">
        <v>15.4</v>
      </c>
      <c r="E196" s="19">
        <f t="shared" si="7"/>
        <v>10.5</v>
      </c>
      <c r="F196" s="19">
        <f>axis_2+IF(AND(A-0.5&lt;=E196,E196&lt;=B+0.5),NORMDIST(E196,$H$8,$H$15,FALSE),0)</f>
        <v>0.6738886958184502</v>
      </c>
    </row>
    <row r="197" spans="1:6" ht="12.75">
      <c r="A197" s="19">
        <v>191</v>
      </c>
      <c r="B197" s="19">
        <f t="shared" si="6"/>
        <v>0.6</v>
      </c>
      <c r="D197" s="19">
        <v>15.5</v>
      </c>
      <c r="E197" s="19">
        <f t="shared" si="7"/>
        <v>10.5</v>
      </c>
      <c r="F197" s="19">
        <f>axis_2+IF(AND(A-0.5&lt;=E197,E197&lt;=B+0.5),NORMDIST(E197,$H$8,$H$15,FALSE),0)</f>
        <v>0.6738886958184502</v>
      </c>
    </row>
    <row r="198" spans="1:6" ht="12.75">
      <c r="A198" s="19">
        <v>192</v>
      </c>
      <c r="B198" s="19">
        <f t="shared" si="6"/>
        <v>0.6</v>
      </c>
      <c r="D198" s="19">
        <v>15.6</v>
      </c>
      <c r="E198" s="19">
        <f t="shared" si="7"/>
        <v>10.5</v>
      </c>
      <c r="F198" s="19">
        <f>axis_2+IF(AND(A-0.5&lt;=E198,E198&lt;=B+0.5),NORMDIST(E198,$H$8,$H$15,FALSE),0)</f>
        <v>0.6738886958184502</v>
      </c>
    </row>
    <row r="199" spans="1:6" ht="12.75">
      <c r="A199" s="19">
        <v>193</v>
      </c>
      <c r="B199" s="19">
        <f t="shared" si="6"/>
        <v>0.6</v>
      </c>
      <c r="D199" s="19">
        <v>15.7</v>
      </c>
      <c r="E199" s="19">
        <f t="shared" si="7"/>
        <v>10.5</v>
      </c>
      <c r="F199" s="19">
        <f>axis_2+IF(AND(A-0.5&lt;=E199,E199&lt;=B+0.5),NORMDIST(E199,$H$8,$H$15,FALSE),0)</f>
        <v>0.6738886958184502</v>
      </c>
    </row>
    <row r="200" spans="1:6" ht="12.75">
      <c r="A200" s="19">
        <v>194</v>
      </c>
      <c r="B200" s="19">
        <f t="shared" si="6"/>
        <v>0.6</v>
      </c>
      <c r="D200" s="19">
        <v>15.8</v>
      </c>
      <c r="E200" s="19">
        <f t="shared" si="7"/>
        <v>10.5</v>
      </c>
      <c r="F200" s="19">
        <f>axis_2+IF(AND(A-0.5&lt;=E200,E200&lt;=B+0.5),NORMDIST(E200,$H$8,$H$15,FALSE),0)</f>
        <v>0.6738886958184502</v>
      </c>
    </row>
    <row r="201" spans="1:6" ht="12.75">
      <c r="A201" s="19">
        <v>195</v>
      </c>
      <c r="B201" s="19">
        <f t="shared" si="6"/>
        <v>0.6</v>
      </c>
      <c r="D201" s="19">
        <v>15.9</v>
      </c>
      <c r="E201" s="19">
        <f t="shared" si="7"/>
        <v>10.5</v>
      </c>
      <c r="F201" s="19">
        <f>axis_2+IF(AND(A-0.5&lt;=E201,E201&lt;=B+0.5),NORMDIST(E201,$H$8,$H$15,FALSE),0)</f>
        <v>0.6738886958184502</v>
      </c>
    </row>
    <row r="202" spans="1:6" ht="12.75">
      <c r="A202" s="19">
        <v>196</v>
      </c>
      <c r="B202" s="19">
        <f t="shared" si="6"/>
        <v>0.6</v>
      </c>
      <c r="D202" s="19">
        <v>16</v>
      </c>
      <c r="E202" s="19">
        <f t="shared" si="7"/>
        <v>10.5</v>
      </c>
      <c r="F202" s="19">
        <f>axis_2+IF(AND(A-0.5&lt;=E202,E202&lt;=B+0.5),NORMDIST(E202,$H$8,$H$15,FALSE),0)</f>
        <v>0.6738886958184502</v>
      </c>
    </row>
    <row r="203" spans="1:6" ht="12.75">
      <c r="A203" s="19">
        <v>197</v>
      </c>
      <c r="B203" s="19">
        <f t="shared" si="6"/>
        <v>0.6</v>
      </c>
      <c r="D203" s="19">
        <v>16.1</v>
      </c>
      <c r="E203" s="19">
        <f t="shared" si="7"/>
        <v>10.5</v>
      </c>
      <c r="F203" s="19">
        <f>axis_2+IF(AND(A-0.5&lt;=E203,E203&lt;=B+0.5),NORMDIST(E203,$H$8,$H$15,FALSE),0)</f>
        <v>0.6738886958184502</v>
      </c>
    </row>
    <row r="204" spans="1:6" ht="12.75">
      <c r="A204" s="19">
        <v>198</v>
      </c>
      <c r="B204" s="19">
        <f t="shared" si="6"/>
        <v>0.6</v>
      </c>
      <c r="D204" s="19">
        <v>16.2</v>
      </c>
      <c r="E204" s="19">
        <f t="shared" si="7"/>
        <v>10.5</v>
      </c>
      <c r="F204" s="19">
        <f>axis_2+IF(AND(A-0.5&lt;=E204,E204&lt;=B+0.5),NORMDIST(E204,$H$8,$H$15,FALSE),0)</f>
        <v>0.6738886958184502</v>
      </c>
    </row>
    <row r="205" spans="1:6" ht="12.75">
      <c r="A205" s="19">
        <v>199</v>
      </c>
      <c r="B205" s="19">
        <f t="shared" si="6"/>
        <v>0.6</v>
      </c>
      <c r="D205" s="19">
        <v>16.3</v>
      </c>
      <c r="E205" s="19">
        <f t="shared" si="7"/>
        <v>10.5</v>
      </c>
      <c r="F205" s="19">
        <f>axis_2+IF(AND(A-0.5&lt;=E205,E205&lt;=B+0.5),NORMDIST(E205,$H$8,$H$15,FALSE),0)</f>
        <v>0.6738886958184502</v>
      </c>
    </row>
    <row r="206" spans="1:6" ht="12.75">
      <c r="A206" s="19">
        <v>200</v>
      </c>
      <c r="B206" s="19">
        <f t="shared" si="6"/>
        <v>0.6</v>
      </c>
      <c r="D206" s="19">
        <v>16.4</v>
      </c>
      <c r="E206" s="19">
        <f t="shared" si="7"/>
        <v>10.5</v>
      </c>
      <c r="F206" s="19">
        <f>axis_2+IF(AND(A-0.5&lt;=E206,E206&lt;=B+0.5),NORMDIST(E206,$H$8,$H$15,FALSE),0)</f>
        <v>0.6738886958184502</v>
      </c>
    </row>
    <row r="207" spans="1:6" ht="12.75">
      <c r="A207" s="19">
        <v>201</v>
      </c>
      <c r="B207" s="19">
        <f t="shared" si="6"/>
        <v>0.6</v>
      </c>
      <c r="D207" s="19">
        <v>16.5</v>
      </c>
      <c r="E207" s="19">
        <f t="shared" si="7"/>
        <v>10.5</v>
      </c>
      <c r="F207" s="19">
        <f>axis_2+IF(AND(A-0.5&lt;=E207,E207&lt;=B+0.5),NORMDIST(E207,$H$8,$H$15,FALSE),0)</f>
        <v>0.6738886958184502</v>
      </c>
    </row>
    <row r="208" spans="1:6" ht="12.75">
      <c r="A208" s="19">
        <v>202</v>
      </c>
      <c r="B208" s="19">
        <f t="shared" si="6"/>
        <v>0.6</v>
      </c>
      <c r="D208" s="19">
        <v>16.6</v>
      </c>
      <c r="E208" s="19">
        <f t="shared" si="7"/>
        <v>10.5</v>
      </c>
      <c r="F208" s="19">
        <f>axis_2+IF(AND(A-0.5&lt;=E208,E208&lt;=B+0.5),NORMDIST(E208,$H$8,$H$15,FALSE),0)</f>
        <v>0.6738886958184502</v>
      </c>
    </row>
    <row r="209" spans="1:6" ht="12.75">
      <c r="A209" s="19">
        <v>203</v>
      </c>
      <c r="B209" s="19">
        <f t="shared" si="6"/>
        <v>0.6</v>
      </c>
      <c r="D209" s="19">
        <v>16.7</v>
      </c>
      <c r="E209" s="19">
        <f t="shared" si="7"/>
        <v>10.5</v>
      </c>
      <c r="F209" s="19">
        <f>axis_2+IF(AND(A-0.5&lt;=E209,E209&lt;=B+0.5),NORMDIST(E209,$H$8,$H$15,FALSE),0)</f>
        <v>0.6738886958184502</v>
      </c>
    </row>
    <row r="210" spans="1:6" ht="12.75">
      <c r="A210" s="19">
        <v>204</v>
      </c>
      <c r="B210" s="19">
        <f t="shared" si="6"/>
        <v>0.6</v>
      </c>
      <c r="D210" s="19">
        <v>16.8</v>
      </c>
      <c r="E210" s="19">
        <f t="shared" si="7"/>
        <v>10.5</v>
      </c>
      <c r="F210" s="19">
        <f>axis_2+IF(AND(A-0.5&lt;=E210,E210&lt;=B+0.5),NORMDIST(E210,$H$8,$H$15,FALSE),0)</f>
        <v>0.6738886958184502</v>
      </c>
    </row>
    <row r="211" spans="1:6" ht="12.75">
      <c r="A211" s="19">
        <v>205</v>
      </c>
      <c r="B211" s="19">
        <f t="shared" si="6"/>
        <v>0.6</v>
      </c>
      <c r="D211" s="19">
        <v>16.9</v>
      </c>
      <c r="E211" s="19">
        <f t="shared" si="7"/>
        <v>10.5</v>
      </c>
      <c r="F211" s="19">
        <f>axis_2+IF(AND(A-0.5&lt;=E211,E211&lt;=B+0.5),NORMDIST(E211,$H$8,$H$15,FALSE),0)</f>
        <v>0.6738886958184502</v>
      </c>
    </row>
    <row r="212" spans="1:6" ht="12.75">
      <c r="A212" s="19">
        <v>206</v>
      </c>
      <c r="B212" s="19">
        <f t="shared" si="6"/>
        <v>0.6</v>
      </c>
      <c r="D212" s="19">
        <v>17</v>
      </c>
      <c r="E212" s="19">
        <f t="shared" si="7"/>
        <v>10.5</v>
      </c>
      <c r="F212" s="19">
        <f>axis_2+IF(AND(A-0.5&lt;=E212,E212&lt;=B+0.5),NORMDIST(E212,$H$8,$H$15,FALSE),0)</f>
        <v>0.6738886958184502</v>
      </c>
    </row>
    <row r="213" spans="1:6" ht="12.75">
      <c r="A213" s="19">
        <v>207</v>
      </c>
      <c r="B213" s="19">
        <f t="shared" si="6"/>
        <v>0.6</v>
      </c>
      <c r="D213" s="19">
        <v>17.1</v>
      </c>
      <c r="E213" s="19">
        <f t="shared" si="7"/>
        <v>10.5</v>
      </c>
      <c r="F213" s="19">
        <f>axis_2+IF(AND(A-0.5&lt;=E213,E213&lt;=B+0.5),NORMDIST(E213,$H$8,$H$15,FALSE),0)</f>
        <v>0.6738886958184502</v>
      </c>
    </row>
    <row r="214" spans="1:6" ht="12.75">
      <c r="A214" s="19">
        <v>208</v>
      </c>
      <c r="B214" s="19">
        <f t="shared" si="6"/>
        <v>0.6</v>
      </c>
      <c r="D214" s="19">
        <v>17.2</v>
      </c>
      <c r="E214" s="19">
        <f t="shared" si="7"/>
        <v>10.5</v>
      </c>
      <c r="F214" s="19">
        <f>axis_2+IF(AND(A-0.5&lt;=E214,E214&lt;=B+0.5),NORMDIST(E214,$H$8,$H$15,FALSE),0)</f>
        <v>0.6738886958184502</v>
      </c>
    </row>
    <row r="215" spans="1:6" ht="12.75">
      <c r="A215" s="19">
        <v>209</v>
      </c>
      <c r="B215" s="19">
        <f t="shared" si="6"/>
        <v>0.6</v>
      </c>
      <c r="D215" s="19">
        <v>17.3</v>
      </c>
      <c r="E215" s="19">
        <f t="shared" si="7"/>
        <v>10.5</v>
      </c>
      <c r="F215" s="19">
        <f>axis_2+IF(AND(A-0.5&lt;=E215,E215&lt;=B+0.5),NORMDIST(E215,$H$8,$H$15,FALSE),0)</f>
        <v>0.6738886958184502</v>
      </c>
    </row>
    <row r="216" spans="1:6" ht="12.75">
      <c r="A216" s="19">
        <v>210</v>
      </c>
      <c r="B216" s="19">
        <f t="shared" si="6"/>
        <v>0.6</v>
      </c>
      <c r="D216" s="19">
        <v>17.4</v>
      </c>
      <c r="E216" s="19">
        <f t="shared" si="7"/>
        <v>10.5</v>
      </c>
      <c r="F216" s="19">
        <f>axis_2+IF(AND(A-0.5&lt;=E216,E216&lt;=B+0.5),NORMDIST(E216,$H$8,$H$15,FALSE),0)</f>
        <v>0.6738886958184502</v>
      </c>
    </row>
    <row r="217" spans="1:6" ht="12.75">
      <c r="A217" s="19">
        <v>211</v>
      </c>
      <c r="B217" s="19">
        <f t="shared" si="6"/>
        <v>0.6</v>
      </c>
      <c r="D217" s="19">
        <v>17.5</v>
      </c>
      <c r="E217" s="19">
        <f t="shared" si="7"/>
        <v>10.5</v>
      </c>
      <c r="F217" s="19">
        <f>axis_2+IF(AND(A-0.5&lt;=E217,E217&lt;=B+0.5),NORMDIST(E217,$H$8,$H$15,FALSE),0)</f>
        <v>0.6738886958184502</v>
      </c>
    </row>
    <row r="218" spans="1:6" ht="12.75">
      <c r="A218" s="19">
        <v>212</v>
      </c>
      <c r="B218" s="19">
        <f t="shared" si="6"/>
        <v>0.6</v>
      </c>
      <c r="D218" s="19">
        <v>17.6</v>
      </c>
      <c r="E218" s="19">
        <f t="shared" si="7"/>
        <v>10.5</v>
      </c>
      <c r="F218" s="19">
        <f>axis_2+IF(AND(A-0.5&lt;=E218,E218&lt;=B+0.5),NORMDIST(E218,$H$8,$H$15,FALSE),0)</f>
        <v>0.6738886958184502</v>
      </c>
    </row>
    <row r="219" spans="1:6" ht="12.75">
      <c r="A219" s="19">
        <v>213</v>
      </c>
      <c r="B219" s="19">
        <f t="shared" si="6"/>
        <v>0.6</v>
      </c>
      <c r="D219" s="19">
        <v>17.7</v>
      </c>
      <c r="E219" s="19">
        <f t="shared" si="7"/>
        <v>10.5</v>
      </c>
      <c r="F219" s="19">
        <f>axis_2+IF(AND(A-0.5&lt;=E219,E219&lt;=B+0.5),NORMDIST(E219,$H$8,$H$15,FALSE),0)</f>
        <v>0.6738886958184502</v>
      </c>
    </row>
    <row r="220" spans="1:6" ht="12.75">
      <c r="A220" s="19">
        <v>214</v>
      </c>
      <c r="B220" s="19">
        <f t="shared" si="6"/>
        <v>0.6</v>
      </c>
      <c r="D220" s="19">
        <v>17.8</v>
      </c>
      <c r="E220" s="19">
        <f t="shared" si="7"/>
        <v>10.5</v>
      </c>
      <c r="F220" s="19">
        <f>axis_2+IF(AND(A-0.5&lt;=E220,E220&lt;=B+0.5),NORMDIST(E220,$H$8,$H$15,FALSE),0)</f>
        <v>0.6738886958184502</v>
      </c>
    </row>
    <row r="221" spans="1:6" ht="12.75">
      <c r="A221" s="19">
        <v>215</v>
      </c>
      <c r="B221" s="19">
        <f t="shared" si="6"/>
        <v>0.6</v>
      </c>
      <c r="D221" s="19">
        <v>17.9</v>
      </c>
      <c r="E221" s="19">
        <f t="shared" si="7"/>
        <v>10.5</v>
      </c>
      <c r="F221" s="19">
        <f>axis_2+IF(AND(A-0.5&lt;=E221,E221&lt;=B+0.5),NORMDIST(E221,$H$8,$H$15,FALSE),0)</f>
        <v>0.6738886958184502</v>
      </c>
    </row>
    <row r="222" spans="1:6" ht="12.75">
      <c r="A222" s="19">
        <v>216</v>
      </c>
      <c r="B222" s="19">
        <f t="shared" si="6"/>
        <v>0.6</v>
      </c>
      <c r="D222" s="19">
        <v>18</v>
      </c>
      <c r="E222" s="19">
        <f t="shared" si="7"/>
        <v>10.5</v>
      </c>
      <c r="F222" s="19">
        <f>axis_2+IF(AND(A-0.5&lt;=E222,E222&lt;=B+0.5),NORMDIST(E222,$H$8,$H$15,FALSE),0)</f>
        <v>0.6738886958184502</v>
      </c>
    </row>
    <row r="223" spans="1:6" ht="12.75">
      <c r="A223" s="19">
        <v>217</v>
      </c>
      <c r="B223" s="19">
        <f t="shared" si="6"/>
        <v>0.6</v>
      </c>
      <c r="D223" s="19">
        <v>18.1</v>
      </c>
      <c r="E223" s="19">
        <f t="shared" si="7"/>
        <v>10.5</v>
      </c>
      <c r="F223" s="19">
        <f>axis_2+IF(AND(A-0.5&lt;=E223,E223&lt;=B+0.5),NORMDIST(E223,$H$8,$H$15,FALSE),0)</f>
        <v>0.6738886958184502</v>
      </c>
    </row>
    <row r="224" spans="1:6" ht="12.75">
      <c r="A224" s="19">
        <v>218</v>
      </c>
      <c r="B224" s="19">
        <f t="shared" si="6"/>
        <v>0.6</v>
      </c>
      <c r="D224" s="19">
        <v>18.2</v>
      </c>
      <c r="E224" s="19">
        <f t="shared" si="7"/>
        <v>10.5</v>
      </c>
      <c r="F224" s="19">
        <f>axis_2+IF(AND(A-0.5&lt;=E224,E224&lt;=B+0.5),NORMDIST(E224,$H$8,$H$15,FALSE),0)</f>
        <v>0.6738886958184502</v>
      </c>
    </row>
    <row r="225" spans="1:6" ht="12.75">
      <c r="A225" s="19">
        <v>219</v>
      </c>
      <c r="B225" s="19">
        <f t="shared" si="6"/>
        <v>0.6</v>
      </c>
      <c r="D225" s="19">
        <v>18.3</v>
      </c>
      <c r="E225" s="19">
        <f t="shared" si="7"/>
        <v>10.5</v>
      </c>
      <c r="F225" s="19">
        <f>axis_2+IF(AND(A-0.5&lt;=E225,E225&lt;=B+0.5),NORMDIST(E225,$H$8,$H$15,FALSE),0)</f>
        <v>0.6738886958184502</v>
      </c>
    </row>
    <row r="226" spans="1:6" ht="12.75">
      <c r="A226" s="19">
        <v>220</v>
      </c>
      <c r="B226" s="19">
        <f t="shared" si="6"/>
        <v>0.6</v>
      </c>
      <c r="D226" s="19">
        <v>18.4</v>
      </c>
      <c r="E226" s="19">
        <f t="shared" si="7"/>
        <v>10.5</v>
      </c>
      <c r="F226" s="19">
        <f>axis_2+IF(AND(A-0.5&lt;=E226,E226&lt;=B+0.5),NORMDIST(E226,$H$8,$H$15,FALSE),0)</f>
        <v>0.6738886958184502</v>
      </c>
    </row>
    <row r="227" spans="1:6" ht="12.75">
      <c r="A227" s="19">
        <v>221</v>
      </c>
      <c r="B227" s="19">
        <f t="shared" si="6"/>
        <v>0.6</v>
      </c>
      <c r="D227" s="19">
        <v>18.5</v>
      </c>
      <c r="E227" s="19">
        <f t="shared" si="7"/>
        <v>10.5</v>
      </c>
      <c r="F227" s="19">
        <f>axis_2+IF(AND(A-0.5&lt;=E227,E227&lt;=B+0.5),NORMDIST(E227,$H$8,$H$15,FALSE),0)</f>
        <v>0.6738886958184502</v>
      </c>
    </row>
    <row r="228" spans="1:6" ht="12.75">
      <c r="A228" s="19">
        <v>222</v>
      </c>
      <c r="B228" s="19">
        <f t="shared" si="6"/>
        <v>0.6</v>
      </c>
      <c r="D228" s="19">
        <v>18.6</v>
      </c>
      <c r="E228" s="19">
        <f t="shared" si="7"/>
        <v>10.5</v>
      </c>
      <c r="F228" s="19">
        <f>axis_2+IF(AND(A-0.5&lt;=E228,E228&lt;=B+0.5),NORMDIST(E228,$H$8,$H$15,FALSE),0)</f>
        <v>0.6738886958184502</v>
      </c>
    </row>
    <row r="229" spans="1:6" ht="12.75">
      <c r="A229" s="19">
        <v>223</v>
      </c>
      <c r="B229" s="19">
        <f t="shared" si="6"/>
        <v>0.6</v>
      </c>
      <c r="D229" s="19">
        <v>18.7</v>
      </c>
      <c r="E229" s="19">
        <f t="shared" si="7"/>
        <v>10.5</v>
      </c>
      <c r="F229" s="19">
        <f>axis_2+IF(AND(A-0.5&lt;=E229,E229&lt;=B+0.5),NORMDIST(E229,$H$8,$H$15,FALSE),0)</f>
        <v>0.6738886958184502</v>
      </c>
    </row>
    <row r="230" spans="1:6" ht="12.75">
      <c r="A230" s="19">
        <v>224</v>
      </c>
      <c r="B230" s="19">
        <f t="shared" si="6"/>
        <v>0.6</v>
      </c>
      <c r="D230" s="19">
        <v>18.8</v>
      </c>
      <c r="E230" s="19">
        <f t="shared" si="7"/>
        <v>10.5</v>
      </c>
      <c r="F230" s="19">
        <f>axis_2+IF(AND(A-0.5&lt;=E230,E230&lt;=B+0.5),NORMDIST(E230,$H$8,$H$15,FALSE),0)</f>
        <v>0.6738886958184502</v>
      </c>
    </row>
    <row r="231" spans="1:6" ht="12.75">
      <c r="A231" s="19">
        <v>225</v>
      </c>
      <c r="B231" s="19">
        <f t="shared" si="6"/>
        <v>0.6</v>
      </c>
      <c r="D231" s="19">
        <v>18.9</v>
      </c>
      <c r="E231" s="19">
        <f t="shared" si="7"/>
        <v>10.5</v>
      </c>
      <c r="F231" s="19">
        <f>axis_2+IF(AND(A-0.5&lt;=E231,E231&lt;=B+0.5),NORMDIST(E231,$H$8,$H$15,FALSE),0)</f>
        <v>0.6738886958184502</v>
      </c>
    </row>
    <row r="232" spans="1:6" ht="12.75">
      <c r="A232" s="19">
        <v>226</v>
      </c>
      <c r="B232" s="19">
        <f t="shared" si="6"/>
        <v>0.6</v>
      </c>
      <c r="D232" s="19">
        <v>19</v>
      </c>
      <c r="E232" s="19">
        <f t="shared" si="7"/>
        <v>10.5</v>
      </c>
      <c r="F232" s="19">
        <f>axis_2+IF(AND(A-0.5&lt;=E232,E232&lt;=B+0.5),NORMDIST(E232,$H$8,$H$15,FALSE),0)</f>
        <v>0.6738886958184502</v>
      </c>
    </row>
    <row r="233" spans="1:6" ht="12.75">
      <c r="A233" s="19">
        <v>227</v>
      </c>
      <c r="B233" s="19">
        <f t="shared" si="6"/>
        <v>0.6</v>
      </c>
      <c r="D233" s="19">
        <v>19.1</v>
      </c>
      <c r="E233" s="19">
        <f t="shared" si="7"/>
        <v>10.5</v>
      </c>
      <c r="F233" s="19">
        <f>axis_2+IF(AND(A-0.5&lt;=E233,E233&lt;=B+0.5),NORMDIST(E233,$H$8,$H$15,FALSE),0)</f>
        <v>0.6738886958184502</v>
      </c>
    </row>
    <row r="234" spans="1:6" ht="12.75">
      <c r="A234" s="19">
        <v>228</v>
      </c>
      <c r="B234" s="19">
        <f t="shared" si="6"/>
        <v>0.6</v>
      </c>
      <c r="D234" s="19">
        <v>19.2</v>
      </c>
      <c r="E234" s="19">
        <f t="shared" si="7"/>
        <v>10.5</v>
      </c>
      <c r="F234" s="19">
        <f>axis_2+IF(AND(A-0.5&lt;=E234,E234&lt;=B+0.5),NORMDIST(E234,$H$8,$H$15,FALSE),0)</f>
        <v>0.6738886958184502</v>
      </c>
    </row>
    <row r="235" spans="1:6" ht="12.75">
      <c r="A235" s="19">
        <v>229</v>
      </c>
      <c r="B235" s="19">
        <f t="shared" si="6"/>
        <v>0.6</v>
      </c>
      <c r="D235" s="19">
        <v>19.3</v>
      </c>
      <c r="E235" s="19">
        <f t="shared" si="7"/>
        <v>10.5</v>
      </c>
      <c r="F235" s="19">
        <f>axis_2+IF(AND(A-0.5&lt;=E235,E235&lt;=B+0.5),NORMDIST(E235,$H$8,$H$15,FALSE),0)</f>
        <v>0.6738886958184502</v>
      </c>
    </row>
    <row r="236" spans="1:6" ht="12.75">
      <c r="A236" s="19">
        <v>230</v>
      </c>
      <c r="B236" s="19">
        <f t="shared" si="6"/>
        <v>0.6</v>
      </c>
      <c r="D236" s="19">
        <v>19.4</v>
      </c>
      <c r="E236" s="19">
        <f t="shared" si="7"/>
        <v>10.5</v>
      </c>
      <c r="F236" s="19">
        <f>axis_2+IF(AND(A-0.5&lt;=E236,E236&lt;=B+0.5),NORMDIST(E236,$H$8,$H$15,FALSE),0)</f>
        <v>0.6738886958184502</v>
      </c>
    </row>
    <row r="237" spans="1:6" ht="12.75">
      <c r="A237" s="19">
        <v>231</v>
      </c>
      <c r="B237" s="19">
        <f t="shared" si="6"/>
        <v>0.6</v>
      </c>
      <c r="D237" s="19">
        <v>19.5</v>
      </c>
      <c r="E237" s="19">
        <f t="shared" si="7"/>
        <v>10.5</v>
      </c>
      <c r="F237" s="19">
        <f>axis_2+IF(AND(A-0.5&lt;=E237,E237&lt;=B+0.5),NORMDIST(E237,$H$8,$H$15,FALSE),0)</f>
        <v>0.6738886958184502</v>
      </c>
    </row>
    <row r="238" spans="1:6" ht="12.75">
      <c r="A238" s="19">
        <v>232</v>
      </c>
      <c r="B238" s="19">
        <f t="shared" si="6"/>
        <v>0.6</v>
      </c>
      <c r="D238" s="19">
        <v>19.6</v>
      </c>
      <c r="E238" s="19">
        <f t="shared" si="7"/>
        <v>10.5</v>
      </c>
      <c r="F238" s="19">
        <f>axis_2+IF(AND(A-0.5&lt;=E238,E238&lt;=B+0.5),NORMDIST(E238,$H$8,$H$15,FALSE),0)</f>
        <v>0.6738886958184502</v>
      </c>
    </row>
    <row r="239" spans="1:6" ht="12.75">
      <c r="A239" s="19">
        <v>233</v>
      </c>
      <c r="B239" s="19">
        <f t="shared" si="6"/>
        <v>0.6</v>
      </c>
      <c r="D239" s="19">
        <v>19.7</v>
      </c>
      <c r="E239" s="19">
        <f t="shared" si="7"/>
        <v>10.5</v>
      </c>
      <c r="F239" s="19">
        <f>axis_2+IF(AND(A-0.5&lt;=E239,E239&lt;=B+0.5),NORMDIST(E239,$H$8,$H$15,FALSE),0)</f>
        <v>0.6738886958184502</v>
      </c>
    </row>
    <row r="240" spans="1:6" ht="12.75">
      <c r="A240" s="19">
        <v>234</v>
      </c>
      <c r="B240" s="19">
        <f t="shared" si="6"/>
        <v>0.6</v>
      </c>
      <c r="D240" s="19">
        <v>19.8</v>
      </c>
      <c r="E240" s="19">
        <f t="shared" si="7"/>
        <v>10.5</v>
      </c>
      <c r="F240" s="19">
        <f>axis_2+IF(AND(A-0.5&lt;=E240,E240&lt;=B+0.5),NORMDIST(E240,$H$8,$H$15,FALSE),0)</f>
        <v>0.6738886958184502</v>
      </c>
    </row>
    <row r="241" spans="1:6" ht="12.75">
      <c r="A241" s="19">
        <v>235</v>
      </c>
      <c r="B241" s="19">
        <f t="shared" si="6"/>
        <v>0.6</v>
      </c>
      <c r="D241" s="19">
        <v>19.9</v>
      </c>
      <c r="E241" s="19">
        <f t="shared" si="7"/>
        <v>10.5</v>
      </c>
      <c r="F241" s="19">
        <f>axis_2+IF(AND(A-0.5&lt;=E241,E241&lt;=B+0.5),NORMDIST(E241,$H$8,$H$15,FALSE),0)</f>
        <v>0.6738886958184502</v>
      </c>
    </row>
    <row r="242" spans="1:6" ht="12.75">
      <c r="A242" s="19">
        <v>236</v>
      </c>
      <c r="B242" s="19">
        <f t="shared" si="6"/>
        <v>0.6</v>
      </c>
      <c r="D242" s="19">
        <v>20</v>
      </c>
      <c r="E242" s="19">
        <f t="shared" si="7"/>
        <v>10.5</v>
      </c>
      <c r="F242" s="19">
        <f>axis_2+IF(AND(A-0.5&lt;=E242,E242&lt;=B+0.5),NORMDIST(E242,$H$8,$H$15,FALSE),0)</f>
        <v>0.6738886958184502</v>
      </c>
    </row>
    <row r="243" spans="1:6" ht="12.75">
      <c r="A243" s="19">
        <v>237</v>
      </c>
      <c r="B243" s="19">
        <f t="shared" si="6"/>
        <v>0.6</v>
      </c>
      <c r="D243" s="19">
        <v>20.1</v>
      </c>
      <c r="E243" s="19">
        <f t="shared" si="7"/>
        <v>10.5</v>
      </c>
      <c r="F243" s="19">
        <f>axis_2+IF(AND(A-0.5&lt;=E243,E243&lt;=B+0.5),NORMDIST(E243,$H$8,$H$15,FALSE),0)</f>
        <v>0.6738886958184502</v>
      </c>
    </row>
    <row r="244" spans="1:6" ht="12.75">
      <c r="A244" s="19">
        <v>238</v>
      </c>
      <c r="B244" s="19">
        <f t="shared" si="6"/>
        <v>0.6</v>
      </c>
      <c r="D244" s="19">
        <v>20.2</v>
      </c>
      <c r="E244" s="19">
        <f t="shared" si="7"/>
        <v>10.5</v>
      </c>
      <c r="F244" s="19">
        <f>axis_2+IF(AND(A-0.5&lt;=E244,E244&lt;=B+0.5),NORMDIST(E244,$H$8,$H$15,FALSE),0)</f>
        <v>0.6738886958184502</v>
      </c>
    </row>
    <row r="245" spans="1:6" ht="12.75">
      <c r="A245" s="19">
        <v>239</v>
      </c>
      <c r="B245" s="19">
        <f t="shared" si="6"/>
        <v>0.6</v>
      </c>
      <c r="D245" s="19">
        <v>20.3</v>
      </c>
      <c r="E245" s="19">
        <f t="shared" si="7"/>
        <v>10.5</v>
      </c>
      <c r="F245" s="19">
        <f>axis_2+IF(AND(A-0.5&lt;=E245,E245&lt;=B+0.5),NORMDIST(E245,$H$8,$H$15,FALSE),0)</f>
        <v>0.6738886958184502</v>
      </c>
    </row>
    <row r="246" spans="1:6" ht="12.75">
      <c r="A246" s="19">
        <v>240</v>
      </c>
      <c r="B246" s="19">
        <f t="shared" si="6"/>
        <v>0.6</v>
      </c>
      <c r="D246" s="19">
        <v>20.4</v>
      </c>
      <c r="E246" s="19">
        <f t="shared" si="7"/>
        <v>10.5</v>
      </c>
      <c r="F246" s="19">
        <f>axis_2+IF(AND(A-0.5&lt;=E246,E246&lt;=B+0.5),NORMDIST(E246,$H$8,$H$15,FALSE),0)</f>
        <v>0.6738886958184502</v>
      </c>
    </row>
    <row r="247" spans="1:6" ht="12.75">
      <c r="A247" s="19">
        <v>241</v>
      </c>
      <c r="B247" s="19">
        <f t="shared" si="6"/>
        <v>0.6</v>
      </c>
      <c r="D247" s="19">
        <v>20.5</v>
      </c>
      <c r="E247" s="19">
        <f t="shared" si="7"/>
        <v>10.5</v>
      </c>
      <c r="F247" s="19">
        <f>axis_2+IF(AND(A-0.5&lt;=E247,E247&lt;=B+0.5),NORMDIST(E247,$H$8,$H$15,FALSE),0)</f>
        <v>0.6738886958184502</v>
      </c>
    </row>
    <row r="248" spans="1:6" ht="12.75">
      <c r="A248" s="19">
        <v>242</v>
      </c>
      <c r="B248" s="19">
        <f t="shared" si="6"/>
        <v>0.6</v>
      </c>
      <c r="D248" s="19">
        <v>20.6</v>
      </c>
      <c r="E248" s="19">
        <f t="shared" si="7"/>
        <v>10.5</v>
      </c>
      <c r="F248" s="19">
        <f>axis_2+IF(AND(A-0.5&lt;=E248,E248&lt;=B+0.5),NORMDIST(E248,$H$8,$H$15,FALSE),0)</f>
        <v>0.6738886958184502</v>
      </c>
    </row>
    <row r="249" spans="1:6" ht="12.75">
      <c r="A249" s="19">
        <v>243</v>
      </c>
      <c r="B249" s="19">
        <f t="shared" si="6"/>
        <v>0.6</v>
      </c>
      <c r="D249" s="19">
        <v>20.7</v>
      </c>
      <c r="E249" s="19">
        <f t="shared" si="7"/>
        <v>10.5</v>
      </c>
      <c r="F249" s="19">
        <f>axis_2+IF(AND(A-0.5&lt;=E249,E249&lt;=B+0.5),NORMDIST(E249,$H$8,$H$15,FALSE),0)</f>
        <v>0.6738886958184502</v>
      </c>
    </row>
    <row r="250" spans="1:6" ht="12.75">
      <c r="A250" s="19">
        <v>244</v>
      </c>
      <c r="B250" s="19">
        <f t="shared" si="6"/>
        <v>0.6</v>
      </c>
      <c r="D250" s="19">
        <v>20.8</v>
      </c>
      <c r="E250" s="19">
        <f t="shared" si="7"/>
        <v>10.5</v>
      </c>
      <c r="F250" s="19">
        <f>axis_2+IF(AND(A-0.5&lt;=E250,E250&lt;=B+0.5),NORMDIST(E250,$H$8,$H$15,FALSE),0)</f>
        <v>0.6738886958184502</v>
      </c>
    </row>
    <row r="251" spans="1:6" ht="12.75">
      <c r="A251" s="19">
        <v>245</v>
      </c>
      <c r="B251" s="19">
        <f t="shared" si="6"/>
        <v>0.6</v>
      </c>
      <c r="D251" s="19">
        <v>20.9</v>
      </c>
      <c r="E251" s="19">
        <f t="shared" si="7"/>
        <v>10.5</v>
      </c>
      <c r="F251" s="19">
        <f>axis_2+IF(AND(A-0.5&lt;=E251,E251&lt;=B+0.5),NORMDIST(E251,$H$8,$H$15,FALSE),0)</f>
        <v>0.6738886958184502</v>
      </c>
    </row>
    <row r="252" spans="1:6" ht="12.75">
      <c r="A252" s="19">
        <v>246</v>
      </c>
      <c r="B252" s="19">
        <f t="shared" si="6"/>
        <v>0.6</v>
      </c>
      <c r="D252" s="19">
        <v>21</v>
      </c>
      <c r="E252" s="19">
        <f t="shared" si="7"/>
        <v>10.5</v>
      </c>
      <c r="F252" s="19">
        <f>axis_2+IF(AND(A-0.5&lt;=E252,E252&lt;=B+0.5),NORMDIST(E252,$H$8,$H$15,FALSE),0)</f>
        <v>0.6738886958184502</v>
      </c>
    </row>
    <row r="253" spans="1:6" ht="12.75">
      <c r="A253" s="19">
        <v>247</v>
      </c>
      <c r="B253" s="19">
        <f t="shared" si="6"/>
        <v>0.6</v>
      </c>
      <c r="D253" s="19">
        <v>21.1</v>
      </c>
      <c r="E253" s="19">
        <f t="shared" si="7"/>
        <v>10.5</v>
      </c>
      <c r="F253" s="19">
        <f>axis_2+IF(AND(A-0.5&lt;=E253,E253&lt;=B+0.5),NORMDIST(E253,$H$8,$H$15,FALSE),0)</f>
        <v>0.6738886958184502</v>
      </c>
    </row>
    <row r="254" spans="1:6" ht="12.75">
      <c r="A254" s="19">
        <v>248</v>
      </c>
      <c r="B254" s="19">
        <f t="shared" si="6"/>
        <v>0.6</v>
      </c>
      <c r="D254" s="19">
        <v>21.2</v>
      </c>
      <c r="E254" s="19">
        <f t="shared" si="7"/>
        <v>10.5</v>
      </c>
      <c r="F254" s="19">
        <f>axis_2+IF(AND(A-0.5&lt;=E254,E254&lt;=B+0.5),NORMDIST(E254,$H$8,$H$15,FALSE),0)</f>
        <v>0.6738886958184502</v>
      </c>
    </row>
    <row r="255" spans="1:6" ht="12.75">
      <c r="A255" s="19">
        <v>249</v>
      </c>
      <c r="B255" s="19">
        <f t="shared" si="6"/>
        <v>0.6</v>
      </c>
      <c r="D255" s="19">
        <v>21.3</v>
      </c>
      <c r="E255" s="19">
        <f t="shared" si="7"/>
        <v>10.5</v>
      </c>
      <c r="F255" s="19">
        <f>axis_2+IF(AND(A-0.5&lt;=E255,E255&lt;=B+0.5),NORMDIST(E255,$H$8,$H$15,FALSE),0)</f>
        <v>0.6738886958184502</v>
      </c>
    </row>
    <row r="256" spans="1:6" ht="12.75">
      <c r="A256" s="19">
        <v>250</v>
      </c>
      <c r="B256" s="19">
        <f t="shared" si="6"/>
        <v>0.6</v>
      </c>
      <c r="D256" s="19">
        <v>21.4</v>
      </c>
      <c r="E256" s="19">
        <f t="shared" si="7"/>
        <v>10.5</v>
      </c>
      <c r="F256" s="19">
        <f>axis_2+IF(AND(A-0.5&lt;=E256,E256&lt;=B+0.5),NORMDIST(E256,$H$8,$H$15,FALSE),0)</f>
        <v>0.6738886958184502</v>
      </c>
    </row>
    <row r="257" spans="1:6" ht="12.75">
      <c r="A257" s="19">
        <v>251</v>
      </c>
      <c r="B257" s="19">
        <f t="shared" si="6"/>
        <v>0.6</v>
      </c>
      <c r="D257" s="19">
        <v>21.5</v>
      </c>
      <c r="E257" s="19">
        <f t="shared" si="7"/>
        <v>10.5</v>
      </c>
      <c r="F257" s="19">
        <f>axis_2+IF(AND(A-0.5&lt;=E257,E257&lt;=B+0.5),NORMDIST(E257,$H$8,$H$15,FALSE),0)</f>
        <v>0.6738886958184502</v>
      </c>
    </row>
    <row r="258" spans="1:6" ht="12.75">
      <c r="A258" s="19">
        <v>252</v>
      </c>
      <c r="B258" s="19">
        <f aca="true" t="shared" si="8" ref="B258:B321">axis_2+NORMDIST(A258,$H$8,$H$15,FALSE)</f>
        <v>0.6</v>
      </c>
      <c r="D258" s="19">
        <v>21.6</v>
      </c>
      <c r="E258" s="19">
        <f aca="true" t="shared" si="9" ref="E258:E321">IF(D258&lt;A-0.5,A-0.5,IF(D258&gt;B+0.5,B+0.5,D258))</f>
        <v>10.5</v>
      </c>
      <c r="F258" s="19">
        <f>axis_2+IF(AND(A-0.5&lt;=E258,E258&lt;=B+0.5),NORMDIST(E258,$H$8,$H$15,FALSE),0)</f>
        <v>0.6738886958184502</v>
      </c>
    </row>
    <row r="259" spans="1:6" ht="12.75">
      <c r="A259" s="19">
        <v>253</v>
      </c>
      <c r="B259" s="19">
        <f t="shared" si="8"/>
        <v>0.6</v>
      </c>
      <c r="D259" s="19">
        <v>21.7</v>
      </c>
      <c r="E259" s="19">
        <f t="shared" si="9"/>
        <v>10.5</v>
      </c>
      <c r="F259" s="19">
        <f>axis_2+IF(AND(A-0.5&lt;=E259,E259&lt;=B+0.5),NORMDIST(E259,$H$8,$H$15,FALSE),0)</f>
        <v>0.6738886958184502</v>
      </c>
    </row>
    <row r="260" spans="1:6" ht="12.75">
      <c r="A260" s="19">
        <v>254</v>
      </c>
      <c r="B260" s="19">
        <f t="shared" si="8"/>
        <v>0.6</v>
      </c>
      <c r="D260" s="19">
        <v>21.8</v>
      </c>
      <c r="E260" s="19">
        <f t="shared" si="9"/>
        <v>10.5</v>
      </c>
      <c r="F260" s="19">
        <f>axis_2+IF(AND(A-0.5&lt;=E260,E260&lt;=B+0.5),NORMDIST(E260,$H$8,$H$15,FALSE),0)</f>
        <v>0.6738886958184502</v>
      </c>
    </row>
    <row r="261" spans="1:6" ht="12.75">
      <c r="A261" s="19">
        <v>255</v>
      </c>
      <c r="B261" s="19">
        <f t="shared" si="8"/>
        <v>0.6</v>
      </c>
      <c r="D261" s="19">
        <v>21.9</v>
      </c>
      <c r="E261" s="19">
        <f t="shared" si="9"/>
        <v>10.5</v>
      </c>
      <c r="F261" s="19">
        <f>axis_2+IF(AND(A-0.5&lt;=E261,E261&lt;=B+0.5),NORMDIST(E261,$H$8,$H$15,FALSE),0)</f>
        <v>0.6738886958184502</v>
      </c>
    </row>
    <row r="262" spans="1:6" ht="12.75">
      <c r="A262" s="19">
        <v>256</v>
      </c>
      <c r="B262" s="19">
        <f t="shared" si="8"/>
        <v>0.6</v>
      </c>
      <c r="D262" s="19">
        <v>22</v>
      </c>
      <c r="E262" s="19">
        <f t="shared" si="9"/>
        <v>10.5</v>
      </c>
      <c r="F262" s="19">
        <f>axis_2+IF(AND(A-0.5&lt;=E262,E262&lt;=B+0.5),NORMDIST(E262,$H$8,$H$15,FALSE),0)</f>
        <v>0.6738886958184502</v>
      </c>
    </row>
    <row r="263" spans="1:6" ht="12.75">
      <c r="A263" s="19">
        <v>257</v>
      </c>
      <c r="B263" s="19">
        <f t="shared" si="8"/>
        <v>0.6</v>
      </c>
      <c r="D263" s="19">
        <v>22.1</v>
      </c>
      <c r="E263" s="19">
        <f t="shared" si="9"/>
        <v>10.5</v>
      </c>
      <c r="F263" s="19">
        <f>axis_2+IF(AND(A-0.5&lt;=E263,E263&lt;=B+0.5),NORMDIST(E263,$H$8,$H$15,FALSE),0)</f>
        <v>0.6738886958184502</v>
      </c>
    </row>
    <row r="264" spans="1:6" ht="12.75">
      <c r="A264" s="19">
        <v>258</v>
      </c>
      <c r="B264" s="19">
        <f t="shared" si="8"/>
        <v>0.6</v>
      </c>
      <c r="D264" s="19">
        <v>22.2</v>
      </c>
      <c r="E264" s="19">
        <f t="shared" si="9"/>
        <v>10.5</v>
      </c>
      <c r="F264" s="19">
        <f>axis_2+IF(AND(A-0.5&lt;=E264,E264&lt;=B+0.5),NORMDIST(E264,$H$8,$H$15,FALSE),0)</f>
        <v>0.6738886958184502</v>
      </c>
    </row>
    <row r="265" spans="1:6" ht="12.75">
      <c r="A265" s="19">
        <v>259</v>
      </c>
      <c r="B265" s="19">
        <f t="shared" si="8"/>
        <v>0.6</v>
      </c>
      <c r="D265" s="19">
        <v>22.3</v>
      </c>
      <c r="E265" s="19">
        <f t="shared" si="9"/>
        <v>10.5</v>
      </c>
      <c r="F265" s="19">
        <f>axis_2+IF(AND(A-0.5&lt;=E265,E265&lt;=B+0.5),NORMDIST(E265,$H$8,$H$15,FALSE),0)</f>
        <v>0.6738886958184502</v>
      </c>
    </row>
    <row r="266" spans="1:6" ht="12.75">
      <c r="A266" s="19">
        <v>260</v>
      </c>
      <c r="B266" s="19">
        <f t="shared" si="8"/>
        <v>0.6</v>
      </c>
      <c r="D266" s="19">
        <v>22.4</v>
      </c>
      <c r="E266" s="19">
        <f t="shared" si="9"/>
        <v>10.5</v>
      </c>
      <c r="F266" s="19">
        <f>axis_2+IF(AND(A-0.5&lt;=E266,E266&lt;=B+0.5),NORMDIST(E266,$H$8,$H$15,FALSE),0)</f>
        <v>0.6738886958184502</v>
      </c>
    </row>
    <row r="267" spans="1:6" ht="12.75">
      <c r="A267" s="19">
        <v>261</v>
      </c>
      <c r="B267" s="19">
        <f t="shared" si="8"/>
        <v>0.6</v>
      </c>
      <c r="D267" s="19">
        <v>22.5</v>
      </c>
      <c r="E267" s="19">
        <f t="shared" si="9"/>
        <v>10.5</v>
      </c>
      <c r="F267" s="19">
        <f>axis_2+IF(AND(A-0.5&lt;=E267,E267&lt;=B+0.5),NORMDIST(E267,$H$8,$H$15,FALSE),0)</f>
        <v>0.6738886958184502</v>
      </c>
    </row>
    <row r="268" spans="1:6" ht="12.75">
      <c r="A268" s="19">
        <v>262</v>
      </c>
      <c r="B268" s="19">
        <f t="shared" si="8"/>
        <v>0.6</v>
      </c>
      <c r="D268" s="19">
        <v>22.6</v>
      </c>
      <c r="E268" s="19">
        <f t="shared" si="9"/>
        <v>10.5</v>
      </c>
      <c r="F268" s="19">
        <f>axis_2+IF(AND(A-0.5&lt;=E268,E268&lt;=B+0.5),NORMDIST(E268,$H$8,$H$15,FALSE),0)</f>
        <v>0.6738886958184502</v>
      </c>
    </row>
    <row r="269" spans="1:6" ht="12.75">
      <c r="A269" s="19">
        <v>263</v>
      </c>
      <c r="B269" s="19">
        <f t="shared" si="8"/>
        <v>0.6</v>
      </c>
      <c r="D269" s="19">
        <v>22.7</v>
      </c>
      <c r="E269" s="19">
        <f t="shared" si="9"/>
        <v>10.5</v>
      </c>
      <c r="F269" s="19">
        <f>axis_2+IF(AND(A-0.5&lt;=E269,E269&lt;=B+0.5),NORMDIST(E269,$H$8,$H$15,FALSE),0)</f>
        <v>0.6738886958184502</v>
      </c>
    </row>
    <row r="270" spans="1:6" ht="12.75">
      <c r="A270" s="19">
        <v>264</v>
      </c>
      <c r="B270" s="19">
        <f t="shared" si="8"/>
        <v>0.6</v>
      </c>
      <c r="D270" s="19">
        <v>22.8</v>
      </c>
      <c r="E270" s="19">
        <f t="shared" si="9"/>
        <v>10.5</v>
      </c>
      <c r="F270" s="19">
        <f>axis_2+IF(AND(A-0.5&lt;=E270,E270&lt;=B+0.5),NORMDIST(E270,$H$8,$H$15,FALSE),0)</f>
        <v>0.6738886958184502</v>
      </c>
    </row>
    <row r="271" spans="1:6" ht="12.75">
      <c r="A271" s="19">
        <v>265</v>
      </c>
      <c r="B271" s="19">
        <f t="shared" si="8"/>
        <v>0.6</v>
      </c>
      <c r="D271" s="19">
        <v>22.9</v>
      </c>
      <c r="E271" s="19">
        <f t="shared" si="9"/>
        <v>10.5</v>
      </c>
      <c r="F271" s="19">
        <f>axis_2+IF(AND(A-0.5&lt;=E271,E271&lt;=B+0.5),NORMDIST(E271,$H$8,$H$15,FALSE),0)</f>
        <v>0.6738886958184502</v>
      </c>
    </row>
    <row r="272" spans="1:6" ht="12.75">
      <c r="A272" s="19">
        <v>266</v>
      </c>
      <c r="B272" s="19">
        <f t="shared" si="8"/>
        <v>0.6</v>
      </c>
      <c r="D272" s="19">
        <v>23</v>
      </c>
      <c r="E272" s="19">
        <f t="shared" si="9"/>
        <v>10.5</v>
      </c>
      <c r="F272" s="19">
        <f>axis_2+IF(AND(A-0.5&lt;=E272,E272&lt;=B+0.5),NORMDIST(E272,$H$8,$H$15,FALSE),0)</f>
        <v>0.6738886958184502</v>
      </c>
    </row>
    <row r="273" spans="1:6" ht="12.75">
      <c r="A273" s="19">
        <v>267</v>
      </c>
      <c r="B273" s="19">
        <f t="shared" si="8"/>
        <v>0.6</v>
      </c>
      <c r="D273" s="19">
        <v>23.1</v>
      </c>
      <c r="E273" s="19">
        <f t="shared" si="9"/>
        <v>10.5</v>
      </c>
      <c r="F273" s="19">
        <f>axis_2+IF(AND(A-0.5&lt;=E273,E273&lt;=B+0.5),NORMDIST(E273,$H$8,$H$15,FALSE),0)</f>
        <v>0.6738886958184502</v>
      </c>
    </row>
    <row r="274" spans="1:6" ht="12.75">
      <c r="A274" s="19">
        <v>268</v>
      </c>
      <c r="B274" s="19">
        <f t="shared" si="8"/>
        <v>0.6</v>
      </c>
      <c r="D274" s="19">
        <v>23.2</v>
      </c>
      <c r="E274" s="19">
        <f t="shared" si="9"/>
        <v>10.5</v>
      </c>
      <c r="F274" s="19">
        <f>axis_2+IF(AND(A-0.5&lt;=E274,E274&lt;=B+0.5),NORMDIST(E274,$H$8,$H$15,FALSE),0)</f>
        <v>0.6738886958184502</v>
      </c>
    </row>
    <row r="275" spans="1:6" ht="12.75">
      <c r="A275" s="19">
        <v>269</v>
      </c>
      <c r="B275" s="19">
        <f t="shared" si="8"/>
        <v>0.6</v>
      </c>
      <c r="D275" s="19">
        <v>23.3</v>
      </c>
      <c r="E275" s="19">
        <f t="shared" si="9"/>
        <v>10.5</v>
      </c>
      <c r="F275" s="19">
        <f>axis_2+IF(AND(A-0.5&lt;=E275,E275&lt;=B+0.5),NORMDIST(E275,$H$8,$H$15,FALSE),0)</f>
        <v>0.6738886958184502</v>
      </c>
    </row>
    <row r="276" spans="1:6" ht="12.75">
      <c r="A276" s="19">
        <v>270</v>
      </c>
      <c r="B276" s="19">
        <f t="shared" si="8"/>
        <v>0.6</v>
      </c>
      <c r="D276" s="19">
        <v>23.4</v>
      </c>
      <c r="E276" s="19">
        <f t="shared" si="9"/>
        <v>10.5</v>
      </c>
      <c r="F276" s="19">
        <f>axis_2+IF(AND(A-0.5&lt;=E276,E276&lt;=B+0.5),NORMDIST(E276,$H$8,$H$15,FALSE),0)</f>
        <v>0.6738886958184502</v>
      </c>
    </row>
    <row r="277" spans="1:6" ht="12.75">
      <c r="A277" s="19">
        <v>271</v>
      </c>
      <c r="B277" s="19">
        <f t="shared" si="8"/>
        <v>0.6</v>
      </c>
      <c r="D277" s="19">
        <v>23.5</v>
      </c>
      <c r="E277" s="19">
        <f t="shared" si="9"/>
        <v>10.5</v>
      </c>
      <c r="F277" s="19">
        <f>axis_2+IF(AND(A-0.5&lt;=E277,E277&lt;=B+0.5),NORMDIST(E277,$H$8,$H$15,FALSE),0)</f>
        <v>0.6738886958184502</v>
      </c>
    </row>
    <row r="278" spans="1:6" ht="12.75">
      <c r="A278" s="19">
        <v>272</v>
      </c>
      <c r="B278" s="19">
        <f t="shared" si="8"/>
        <v>0.6</v>
      </c>
      <c r="D278" s="19">
        <v>23.6</v>
      </c>
      <c r="E278" s="19">
        <f t="shared" si="9"/>
        <v>10.5</v>
      </c>
      <c r="F278" s="19">
        <f>axis_2+IF(AND(A-0.5&lt;=E278,E278&lt;=B+0.5),NORMDIST(E278,$H$8,$H$15,FALSE),0)</f>
        <v>0.6738886958184502</v>
      </c>
    </row>
    <row r="279" spans="1:6" ht="12.75">
      <c r="A279" s="19">
        <v>273</v>
      </c>
      <c r="B279" s="19">
        <f t="shared" si="8"/>
        <v>0.6</v>
      </c>
      <c r="D279" s="19">
        <v>23.7</v>
      </c>
      <c r="E279" s="19">
        <f t="shared" si="9"/>
        <v>10.5</v>
      </c>
      <c r="F279" s="19">
        <f>axis_2+IF(AND(A-0.5&lt;=E279,E279&lt;=B+0.5),NORMDIST(E279,$H$8,$H$15,FALSE),0)</f>
        <v>0.6738886958184502</v>
      </c>
    </row>
    <row r="280" spans="1:6" ht="12.75">
      <c r="A280" s="19">
        <v>274</v>
      </c>
      <c r="B280" s="19">
        <f t="shared" si="8"/>
        <v>0.6</v>
      </c>
      <c r="D280" s="19">
        <v>23.8</v>
      </c>
      <c r="E280" s="19">
        <f t="shared" si="9"/>
        <v>10.5</v>
      </c>
      <c r="F280" s="19">
        <f>axis_2+IF(AND(A-0.5&lt;=E280,E280&lt;=B+0.5),NORMDIST(E280,$H$8,$H$15,FALSE),0)</f>
        <v>0.6738886958184502</v>
      </c>
    </row>
    <row r="281" spans="1:6" ht="12.75">
      <c r="A281" s="19">
        <v>275</v>
      </c>
      <c r="B281" s="19">
        <f t="shared" si="8"/>
        <v>0.6</v>
      </c>
      <c r="D281" s="19">
        <v>23.9</v>
      </c>
      <c r="E281" s="19">
        <f t="shared" si="9"/>
        <v>10.5</v>
      </c>
      <c r="F281" s="19">
        <f>axis_2+IF(AND(A-0.5&lt;=E281,E281&lt;=B+0.5),NORMDIST(E281,$H$8,$H$15,FALSE),0)</f>
        <v>0.6738886958184502</v>
      </c>
    </row>
    <row r="282" spans="1:6" ht="12.75">
      <c r="A282" s="19">
        <v>276</v>
      </c>
      <c r="B282" s="19">
        <f t="shared" si="8"/>
        <v>0.6</v>
      </c>
      <c r="D282" s="19">
        <v>24</v>
      </c>
      <c r="E282" s="19">
        <f t="shared" si="9"/>
        <v>10.5</v>
      </c>
      <c r="F282" s="19">
        <f>axis_2+IF(AND(A-0.5&lt;=E282,E282&lt;=B+0.5),NORMDIST(E282,$H$8,$H$15,FALSE),0)</f>
        <v>0.6738886958184502</v>
      </c>
    </row>
    <row r="283" spans="1:6" ht="12.75">
      <c r="A283" s="19">
        <v>277</v>
      </c>
      <c r="B283" s="19">
        <f t="shared" si="8"/>
        <v>0.6</v>
      </c>
      <c r="D283" s="19">
        <v>24.1</v>
      </c>
      <c r="E283" s="19">
        <f t="shared" si="9"/>
        <v>10.5</v>
      </c>
      <c r="F283" s="19">
        <f>axis_2+IF(AND(A-0.5&lt;=E283,E283&lt;=B+0.5),NORMDIST(E283,$H$8,$H$15,FALSE),0)</f>
        <v>0.6738886958184502</v>
      </c>
    </row>
    <row r="284" spans="1:6" ht="12.75">
      <c r="A284" s="19">
        <v>278</v>
      </c>
      <c r="B284" s="19">
        <f t="shared" si="8"/>
        <v>0.6</v>
      </c>
      <c r="D284" s="19">
        <v>24.2</v>
      </c>
      <c r="E284" s="19">
        <f t="shared" si="9"/>
        <v>10.5</v>
      </c>
      <c r="F284" s="19">
        <f>axis_2+IF(AND(A-0.5&lt;=E284,E284&lt;=B+0.5),NORMDIST(E284,$H$8,$H$15,FALSE),0)</f>
        <v>0.6738886958184502</v>
      </c>
    </row>
    <row r="285" spans="1:6" ht="12.75">
      <c r="A285" s="19">
        <v>279</v>
      </c>
      <c r="B285" s="19">
        <f t="shared" si="8"/>
        <v>0.6</v>
      </c>
      <c r="D285" s="19">
        <v>24.3</v>
      </c>
      <c r="E285" s="19">
        <f t="shared" si="9"/>
        <v>10.5</v>
      </c>
      <c r="F285" s="19">
        <f>axis_2+IF(AND(A-0.5&lt;=E285,E285&lt;=B+0.5),NORMDIST(E285,$H$8,$H$15,FALSE),0)</f>
        <v>0.6738886958184502</v>
      </c>
    </row>
    <row r="286" spans="1:6" ht="12.75">
      <c r="A286" s="19">
        <v>280</v>
      </c>
      <c r="B286" s="19">
        <f t="shared" si="8"/>
        <v>0.6</v>
      </c>
      <c r="D286" s="19">
        <v>24.4</v>
      </c>
      <c r="E286" s="19">
        <f t="shared" si="9"/>
        <v>10.5</v>
      </c>
      <c r="F286" s="19">
        <f>axis_2+IF(AND(A-0.5&lt;=E286,E286&lt;=B+0.5),NORMDIST(E286,$H$8,$H$15,FALSE),0)</f>
        <v>0.6738886958184502</v>
      </c>
    </row>
    <row r="287" spans="1:6" ht="12.75">
      <c r="A287" s="19">
        <v>281</v>
      </c>
      <c r="B287" s="19">
        <f t="shared" si="8"/>
        <v>0.6</v>
      </c>
      <c r="D287" s="19">
        <v>24.5</v>
      </c>
      <c r="E287" s="19">
        <f t="shared" si="9"/>
        <v>10.5</v>
      </c>
      <c r="F287" s="19">
        <f>axis_2+IF(AND(A-0.5&lt;=E287,E287&lt;=B+0.5),NORMDIST(E287,$H$8,$H$15,FALSE),0)</f>
        <v>0.6738886958184502</v>
      </c>
    </row>
    <row r="288" spans="1:6" ht="12.75">
      <c r="A288" s="19">
        <v>282</v>
      </c>
      <c r="B288" s="19">
        <f t="shared" si="8"/>
        <v>0.6</v>
      </c>
      <c r="D288" s="19">
        <v>24.6</v>
      </c>
      <c r="E288" s="19">
        <f t="shared" si="9"/>
        <v>10.5</v>
      </c>
      <c r="F288" s="19">
        <f>axis_2+IF(AND(A-0.5&lt;=E288,E288&lt;=B+0.5),NORMDIST(E288,$H$8,$H$15,FALSE),0)</f>
        <v>0.6738886958184502</v>
      </c>
    </row>
    <row r="289" spans="1:6" ht="12.75">
      <c r="A289" s="19">
        <v>283</v>
      </c>
      <c r="B289" s="19">
        <f t="shared" si="8"/>
        <v>0.6</v>
      </c>
      <c r="D289" s="19">
        <v>24.7</v>
      </c>
      <c r="E289" s="19">
        <f t="shared" si="9"/>
        <v>10.5</v>
      </c>
      <c r="F289" s="19">
        <f>axis_2+IF(AND(A-0.5&lt;=E289,E289&lt;=B+0.5),NORMDIST(E289,$H$8,$H$15,FALSE),0)</f>
        <v>0.6738886958184502</v>
      </c>
    </row>
    <row r="290" spans="1:6" ht="12.75">
      <c r="A290" s="19">
        <v>284</v>
      </c>
      <c r="B290" s="19">
        <f t="shared" si="8"/>
        <v>0.6</v>
      </c>
      <c r="D290" s="19">
        <v>24.8</v>
      </c>
      <c r="E290" s="19">
        <f t="shared" si="9"/>
        <v>10.5</v>
      </c>
      <c r="F290" s="19">
        <f>axis_2+IF(AND(A-0.5&lt;=E290,E290&lt;=B+0.5),NORMDIST(E290,$H$8,$H$15,FALSE),0)</f>
        <v>0.6738886958184502</v>
      </c>
    </row>
    <row r="291" spans="1:6" ht="12.75">
      <c r="A291" s="19">
        <v>285</v>
      </c>
      <c r="B291" s="19">
        <f t="shared" si="8"/>
        <v>0.6</v>
      </c>
      <c r="D291" s="19">
        <v>24.9</v>
      </c>
      <c r="E291" s="19">
        <f t="shared" si="9"/>
        <v>10.5</v>
      </c>
      <c r="F291" s="19">
        <f>axis_2+IF(AND(A-0.5&lt;=E291,E291&lt;=B+0.5),NORMDIST(E291,$H$8,$H$15,FALSE),0)</f>
        <v>0.6738886958184502</v>
      </c>
    </row>
    <row r="292" spans="1:6" ht="12.75">
      <c r="A292" s="19">
        <v>286</v>
      </c>
      <c r="B292" s="19">
        <f t="shared" si="8"/>
        <v>0.6</v>
      </c>
      <c r="D292" s="19">
        <v>25</v>
      </c>
      <c r="E292" s="19">
        <f t="shared" si="9"/>
        <v>10.5</v>
      </c>
      <c r="F292" s="19">
        <f>axis_2+IF(AND(A-0.5&lt;=E292,E292&lt;=B+0.5),NORMDIST(E292,$H$8,$H$15,FALSE),0)</f>
        <v>0.6738886958184502</v>
      </c>
    </row>
    <row r="293" spans="1:6" ht="12.75">
      <c r="A293" s="19">
        <v>287</v>
      </c>
      <c r="B293" s="19">
        <f t="shared" si="8"/>
        <v>0.6</v>
      </c>
      <c r="D293" s="19">
        <v>25.1</v>
      </c>
      <c r="E293" s="19">
        <f t="shared" si="9"/>
        <v>10.5</v>
      </c>
      <c r="F293" s="19">
        <f>axis_2+IF(AND(A-0.5&lt;=E293,E293&lt;=B+0.5),NORMDIST(E293,$H$8,$H$15,FALSE),0)</f>
        <v>0.6738886958184502</v>
      </c>
    </row>
    <row r="294" spans="1:6" ht="12.75">
      <c r="A294" s="19">
        <v>288</v>
      </c>
      <c r="B294" s="19">
        <f t="shared" si="8"/>
        <v>0.6</v>
      </c>
      <c r="D294" s="19">
        <v>25.2</v>
      </c>
      <c r="E294" s="19">
        <f t="shared" si="9"/>
        <v>10.5</v>
      </c>
      <c r="F294" s="19">
        <f>axis_2+IF(AND(A-0.5&lt;=E294,E294&lt;=B+0.5),NORMDIST(E294,$H$8,$H$15,FALSE),0)</f>
        <v>0.6738886958184502</v>
      </c>
    </row>
    <row r="295" spans="1:6" ht="12.75">
      <c r="A295" s="19">
        <v>289</v>
      </c>
      <c r="B295" s="19">
        <f t="shared" si="8"/>
        <v>0.6</v>
      </c>
      <c r="D295" s="19">
        <v>25.3</v>
      </c>
      <c r="E295" s="19">
        <f t="shared" si="9"/>
        <v>10.5</v>
      </c>
      <c r="F295" s="19">
        <f>axis_2+IF(AND(A-0.5&lt;=E295,E295&lt;=B+0.5),NORMDIST(E295,$H$8,$H$15,FALSE),0)</f>
        <v>0.6738886958184502</v>
      </c>
    </row>
    <row r="296" spans="1:6" ht="12.75">
      <c r="A296" s="19">
        <v>290</v>
      </c>
      <c r="B296" s="19">
        <f t="shared" si="8"/>
        <v>0.6</v>
      </c>
      <c r="D296" s="19">
        <v>25.4</v>
      </c>
      <c r="E296" s="19">
        <f t="shared" si="9"/>
        <v>10.5</v>
      </c>
      <c r="F296" s="19">
        <f>axis_2+IF(AND(A-0.5&lt;=E296,E296&lt;=B+0.5),NORMDIST(E296,$H$8,$H$15,FALSE),0)</f>
        <v>0.6738886958184502</v>
      </c>
    </row>
    <row r="297" spans="1:6" ht="12.75">
      <c r="A297" s="19">
        <v>291</v>
      </c>
      <c r="B297" s="19">
        <f t="shared" si="8"/>
        <v>0.6</v>
      </c>
      <c r="D297" s="19">
        <v>25.5</v>
      </c>
      <c r="E297" s="19">
        <f t="shared" si="9"/>
        <v>10.5</v>
      </c>
      <c r="F297" s="19">
        <f>axis_2+IF(AND(A-0.5&lt;=E297,E297&lt;=B+0.5),NORMDIST(E297,$H$8,$H$15,FALSE),0)</f>
        <v>0.6738886958184502</v>
      </c>
    </row>
    <row r="298" spans="1:6" ht="12.75">
      <c r="A298" s="19">
        <v>292</v>
      </c>
      <c r="B298" s="19">
        <f t="shared" si="8"/>
        <v>0.6</v>
      </c>
      <c r="D298" s="19">
        <v>25.6</v>
      </c>
      <c r="E298" s="19">
        <f t="shared" si="9"/>
        <v>10.5</v>
      </c>
      <c r="F298" s="19">
        <f>axis_2+IF(AND(A-0.5&lt;=E298,E298&lt;=B+0.5),NORMDIST(E298,$H$8,$H$15,FALSE),0)</f>
        <v>0.6738886958184502</v>
      </c>
    </row>
    <row r="299" spans="1:6" ht="12.75">
      <c r="A299" s="19">
        <v>293</v>
      </c>
      <c r="B299" s="19">
        <f t="shared" si="8"/>
        <v>0.6</v>
      </c>
      <c r="D299" s="19">
        <v>25.7</v>
      </c>
      <c r="E299" s="19">
        <f t="shared" si="9"/>
        <v>10.5</v>
      </c>
      <c r="F299" s="19">
        <f>axis_2+IF(AND(A-0.5&lt;=E299,E299&lt;=B+0.5),NORMDIST(E299,$H$8,$H$15,FALSE),0)</f>
        <v>0.6738886958184502</v>
      </c>
    </row>
    <row r="300" spans="1:6" ht="12.75">
      <c r="A300" s="19">
        <v>294</v>
      </c>
      <c r="B300" s="19">
        <f t="shared" si="8"/>
        <v>0.6</v>
      </c>
      <c r="D300" s="19">
        <v>25.8</v>
      </c>
      <c r="E300" s="19">
        <f t="shared" si="9"/>
        <v>10.5</v>
      </c>
      <c r="F300" s="19">
        <f>axis_2+IF(AND(A-0.5&lt;=E300,E300&lt;=B+0.5),NORMDIST(E300,$H$8,$H$15,FALSE),0)</f>
        <v>0.6738886958184502</v>
      </c>
    </row>
    <row r="301" spans="1:6" ht="12.75">
      <c r="A301" s="19">
        <v>295</v>
      </c>
      <c r="B301" s="19">
        <f t="shared" si="8"/>
        <v>0.6</v>
      </c>
      <c r="D301" s="19">
        <v>25.9</v>
      </c>
      <c r="E301" s="19">
        <f t="shared" si="9"/>
        <v>10.5</v>
      </c>
      <c r="F301" s="19">
        <f>axis_2+IF(AND(A-0.5&lt;=E301,E301&lt;=B+0.5),NORMDIST(E301,$H$8,$H$15,FALSE),0)</f>
        <v>0.6738886958184502</v>
      </c>
    </row>
    <row r="302" spans="1:6" ht="12.75">
      <c r="A302" s="19">
        <v>296</v>
      </c>
      <c r="B302" s="19">
        <f t="shared" si="8"/>
        <v>0.6</v>
      </c>
      <c r="D302" s="19">
        <v>25.9999999999999</v>
      </c>
      <c r="E302" s="19">
        <f t="shared" si="9"/>
        <v>10.5</v>
      </c>
      <c r="F302" s="19">
        <f>axis_2+IF(AND(A-0.5&lt;=E302,E302&lt;=B+0.5),NORMDIST(E302,$H$8,$H$15,FALSE),0)</f>
        <v>0.6738886958184502</v>
      </c>
    </row>
    <row r="303" spans="1:6" ht="12.75">
      <c r="A303" s="19">
        <v>297</v>
      </c>
      <c r="B303" s="19">
        <f t="shared" si="8"/>
        <v>0.6</v>
      </c>
      <c r="D303" s="19">
        <v>26.0999999999998</v>
      </c>
      <c r="E303" s="19">
        <f t="shared" si="9"/>
        <v>10.5</v>
      </c>
      <c r="F303" s="19">
        <f>axis_2+IF(AND(A-0.5&lt;=E303,E303&lt;=B+0.5),NORMDIST(E303,$H$8,$H$15,FALSE),0)</f>
        <v>0.6738886958184502</v>
      </c>
    </row>
    <row r="304" spans="1:6" ht="12.75">
      <c r="A304" s="19">
        <v>298</v>
      </c>
      <c r="B304" s="19">
        <f t="shared" si="8"/>
        <v>0.6</v>
      </c>
      <c r="D304" s="19">
        <v>26.1999999999997</v>
      </c>
      <c r="E304" s="19">
        <f t="shared" si="9"/>
        <v>10.5</v>
      </c>
      <c r="F304" s="19">
        <f>axis_2+IF(AND(A-0.5&lt;=E304,E304&lt;=B+0.5),NORMDIST(E304,$H$8,$H$15,FALSE),0)</f>
        <v>0.6738886958184502</v>
      </c>
    </row>
    <row r="305" spans="1:6" ht="12.75">
      <c r="A305" s="19">
        <v>299</v>
      </c>
      <c r="B305" s="19">
        <f t="shared" si="8"/>
        <v>0.6</v>
      </c>
      <c r="D305" s="19">
        <v>26.2999999999996</v>
      </c>
      <c r="E305" s="19">
        <f t="shared" si="9"/>
        <v>10.5</v>
      </c>
      <c r="F305" s="19">
        <f>axis_2+IF(AND(A-0.5&lt;=E305,E305&lt;=B+0.5),NORMDIST(E305,$H$8,$H$15,FALSE),0)</f>
        <v>0.6738886958184502</v>
      </c>
    </row>
    <row r="306" spans="1:6" ht="12.75">
      <c r="A306" s="19">
        <v>300</v>
      </c>
      <c r="B306" s="19">
        <f t="shared" si="8"/>
        <v>0.6</v>
      </c>
      <c r="D306" s="19">
        <v>26.3999999999995</v>
      </c>
      <c r="E306" s="19">
        <f t="shared" si="9"/>
        <v>10.5</v>
      </c>
      <c r="F306" s="19">
        <f>axis_2+IF(AND(A-0.5&lt;=E306,E306&lt;=B+0.5),NORMDIST(E306,$H$8,$H$15,FALSE),0)</f>
        <v>0.6738886958184502</v>
      </c>
    </row>
    <row r="307" spans="1:6" ht="12.75">
      <c r="A307" s="19">
        <v>301</v>
      </c>
      <c r="B307" s="19">
        <f t="shared" si="8"/>
        <v>0.6</v>
      </c>
      <c r="D307" s="19">
        <v>26.4999999999994</v>
      </c>
      <c r="E307" s="19">
        <f t="shared" si="9"/>
        <v>10.5</v>
      </c>
      <c r="F307" s="19">
        <f>axis_2+IF(AND(A-0.5&lt;=E307,E307&lt;=B+0.5),NORMDIST(E307,$H$8,$H$15,FALSE),0)</f>
        <v>0.6738886958184502</v>
      </c>
    </row>
    <row r="308" spans="1:6" ht="12.75">
      <c r="A308" s="19">
        <v>302</v>
      </c>
      <c r="B308" s="19">
        <f t="shared" si="8"/>
        <v>0.6</v>
      </c>
      <c r="D308" s="19">
        <v>26.5999999999993</v>
      </c>
      <c r="E308" s="19">
        <f t="shared" si="9"/>
        <v>10.5</v>
      </c>
      <c r="F308" s="19">
        <f>axis_2+IF(AND(A-0.5&lt;=E308,E308&lt;=B+0.5),NORMDIST(E308,$H$8,$H$15,FALSE),0)</f>
        <v>0.6738886958184502</v>
      </c>
    </row>
    <row r="309" spans="1:6" ht="12.75">
      <c r="A309" s="19">
        <v>303</v>
      </c>
      <c r="B309" s="19">
        <f t="shared" si="8"/>
        <v>0.6</v>
      </c>
      <c r="D309" s="19">
        <v>26.6999999999992</v>
      </c>
      <c r="E309" s="19">
        <f t="shared" si="9"/>
        <v>10.5</v>
      </c>
      <c r="F309" s="19">
        <f>axis_2+IF(AND(A-0.5&lt;=E309,E309&lt;=B+0.5),NORMDIST(E309,$H$8,$H$15,FALSE),0)</f>
        <v>0.6738886958184502</v>
      </c>
    </row>
    <row r="310" spans="1:6" ht="12.75">
      <c r="A310" s="19">
        <v>304</v>
      </c>
      <c r="B310" s="19">
        <f t="shared" si="8"/>
        <v>0.6</v>
      </c>
      <c r="D310" s="19">
        <v>26.7999999999991</v>
      </c>
      <c r="E310" s="19">
        <f t="shared" si="9"/>
        <v>10.5</v>
      </c>
      <c r="F310" s="19">
        <f>axis_2+IF(AND(A-0.5&lt;=E310,E310&lt;=B+0.5),NORMDIST(E310,$H$8,$H$15,FALSE),0)</f>
        <v>0.6738886958184502</v>
      </c>
    </row>
    <row r="311" spans="1:6" ht="12.75">
      <c r="A311" s="19">
        <v>305</v>
      </c>
      <c r="B311" s="19">
        <f t="shared" si="8"/>
        <v>0.6</v>
      </c>
      <c r="D311" s="19">
        <v>26.899999999999</v>
      </c>
      <c r="E311" s="19">
        <f t="shared" si="9"/>
        <v>10.5</v>
      </c>
      <c r="F311" s="19">
        <f>axis_2+IF(AND(A-0.5&lt;=E311,E311&lt;=B+0.5),NORMDIST(E311,$H$8,$H$15,FALSE),0)</f>
        <v>0.6738886958184502</v>
      </c>
    </row>
    <row r="312" spans="1:6" ht="12.75">
      <c r="A312" s="19">
        <v>306</v>
      </c>
      <c r="B312" s="19">
        <f t="shared" si="8"/>
        <v>0.6</v>
      </c>
      <c r="D312" s="19">
        <v>26.9999999999989</v>
      </c>
      <c r="E312" s="19">
        <f t="shared" si="9"/>
        <v>10.5</v>
      </c>
      <c r="F312" s="19">
        <f>axis_2+IF(AND(A-0.5&lt;=E312,E312&lt;=B+0.5),NORMDIST(E312,$H$8,$H$15,FALSE),0)</f>
        <v>0.6738886958184502</v>
      </c>
    </row>
    <row r="313" spans="1:6" ht="12.75">
      <c r="A313" s="19">
        <v>307</v>
      </c>
      <c r="B313" s="19">
        <f t="shared" si="8"/>
        <v>0.6</v>
      </c>
      <c r="D313" s="19">
        <v>27.0999999999988</v>
      </c>
      <c r="E313" s="19">
        <f t="shared" si="9"/>
        <v>10.5</v>
      </c>
      <c r="F313" s="19">
        <f>axis_2+IF(AND(A-0.5&lt;=E313,E313&lt;=B+0.5),NORMDIST(E313,$H$8,$H$15,FALSE),0)</f>
        <v>0.6738886958184502</v>
      </c>
    </row>
    <row r="314" spans="1:6" ht="12.75">
      <c r="A314" s="19">
        <v>308</v>
      </c>
      <c r="B314" s="19">
        <f t="shared" si="8"/>
        <v>0.6</v>
      </c>
      <c r="D314" s="19">
        <v>27.1999999999987</v>
      </c>
      <c r="E314" s="19">
        <f t="shared" si="9"/>
        <v>10.5</v>
      </c>
      <c r="F314" s="19">
        <f>axis_2+IF(AND(A-0.5&lt;=E314,E314&lt;=B+0.5),NORMDIST(E314,$H$8,$H$15,FALSE),0)</f>
        <v>0.6738886958184502</v>
      </c>
    </row>
    <row r="315" spans="1:6" ht="12.75">
      <c r="A315" s="19">
        <v>309</v>
      </c>
      <c r="B315" s="19">
        <f t="shared" si="8"/>
        <v>0.6</v>
      </c>
      <c r="D315" s="19">
        <v>27.2999999999986</v>
      </c>
      <c r="E315" s="19">
        <f t="shared" si="9"/>
        <v>10.5</v>
      </c>
      <c r="F315" s="19">
        <f>axis_2+IF(AND(A-0.5&lt;=E315,E315&lt;=B+0.5),NORMDIST(E315,$H$8,$H$15,FALSE),0)</f>
        <v>0.6738886958184502</v>
      </c>
    </row>
    <row r="316" spans="1:6" ht="12.75">
      <c r="A316" s="19">
        <v>310</v>
      </c>
      <c r="B316" s="19">
        <f t="shared" si="8"/>
        <v>0.6</v>
      </c>
      <c r="D316" s="19">
        <v>27.3999999999985</v>
      </c>
      <c r="E316" s="19">
        <f t="shared" si="9"/>
        <v>10.5</v>
      </c>
      <c r="F316" s="19">
        <f>axis_2+IF(AND(A-0.5&lt;=E316,E316&lt;=B+0.5),NORMDIST(E316,$H$8,$H$15,FALSE),0)</f>
        <v>0.6738886958184502</v>
      </c>
    </row>
    <row r="317" spans="1:6" ht="12.75">
      <c r="A317" s="19">
        <v>311</v>
      </c>
      <c r="B317" s="19">
        <f t="shared" si="8"/>
        <v>0.6</v>
      </c>
      <c r="D317" s="19">
        <v>27.4999999999984</v>
      </c>
      <c r="E317" s="19">
        <f t="shared" si="9"/>
        <v>10.5</v>
      </c>
      <c r="F317" s="19">
        <f>axis_2+IF(AND(A-0.5&lt;=E317,E317&lt;=B+0.5),NORMDIST(E317,$H$8,$H$15,FALSE),0)</f>
        <v>0.6738886958184502</v>
      </c>
    </row>
    <row r="318" spans="1:6" ht="12.75">
      <c r="A318" s="19">
        <v>312</v>
      </c>
      <c r="B318" s="19">
        <f t="shared" si="8"/>
        <v>0.6</v>
      </c>
      <c r="D318" s="19">
        <v>27.5999999999983</v>
      </c>
      <c r="E318" s="19">
        <f t="shared" si="9"/>
        <v>10.5</v>
      </c>
      <c r="F318" s="19">
        <f>axis_2+IF(AND(A-0.5&lt;=E318,E318&lt;=B+0.5),NORMDIST(E318,$H$8,$H$15,FALSE),0)</f>
        <v>0.6738886958184502</v>
      </c>
    </row>
    <row r="319" spans="1:6" ht="12.75">
      <c r="A319" s="19">
        <v>313</v>
      </c>
      <c r="B319" s="19">
        <f t="shared" si="8"/>
        <v>0.6</v>
      </c>
      <c r="D319" s="19">
        <v>27.6999999999982</v>
      </c>
      <c r="E319" s="19">
        <f t="shared" si="9"/>
        <v>10.5</v>
      </c>
      <c r="F319" s="19">
        <f>axis_2+IF(AND(A-0.5&lt;=E319,E319&lt;=B+0.5),NORMDIST(E319,$H$8,$H$15,FALSE),0)</f>
        <v>0.6738886958184502</v>
      </c>
    </row>
    <row r="320" spans="1:6" ht="12.75">
      <c r="A320" s="19">
        <v>314</v>
      </c>
      <c r="B320" s="19">
        <f t="shared" si="8"/>
        <v>0.6</v>
      </c>
      <c r="D320" s="19">
        <v>27.7999999999981</v>
      </c>
      <c r="E320" s="19">
        <f t="shared" si="9"/>
        <v>10.5</v>
      </c>
      <c r="F320" s="19">
        <f>axis_2+IF(AND(A-0.5&lt;=E320,E320&lt;=B+0.5),NORMDIST(E320,$H$8,$H$15,FALSE),0)</f>
        <v>0.6738886958184502</v>
      </c>
    </row>
    <row r="321" spans="1:6" ht="12.75">
      <c r="A321" s="19">
        <v>315</v>
      </c>
      <c r="B321" s="19">
        <f t="shared" si="8"/>
        <v>0.6</v>
      </c>
      <c r="D321" s="19">
        <v>27.899999999998</v>
      </c>
      <c r="E321" s="19">
        <f t="shared" si="9"/>
        <v>10.5</v>
      </c>
      <c r="F321" s="19">
        <f>axis_2+IF(AND(A-0.5&lt;=E321,E321&lt;=B+0.5),NORMDIST(E321,$H$8,$H$15,FALSE),0)</f>
        <v>0.6738886958184502</v>
      </c>
    </row>
    <row r="322" spans="1:6" ht="12.75">
      <c r="A322" s="19">
        <v>316</v>
      </c>
      <c r="B322" s="19">
        <f aca="true" t="shared" si="10" ref="B322:B367">axis_2+NORMDIST(A322,$H$8,$H$15,FALSE)</f>
        <v>0.6</v>
      </c>
      <c r="D322" s="19">
        <v>27.9999999999979</v>
      </c>
      <c r="E322" s="19">
        <f aca="true" t="shared" si="11" ref="E322:E367">IF(D322&lt;A-0.5,A-0.5,IF(D322&gt;B+0.5,B+0.5,D322))</f>
        <v>10.5</v>
      </c>
      <c r="F322" s="19">
        <f>axis_2+IF(AND(A-0.5&lt;=E322,E322&lt;=B+0.5),NORMDIST(E322,$H$8,$H$15,FALSE),0)</f>
        <v>0.6738886958184502</v>
      </c>
    </row>
    <row r="323" spans="1:6" ht="12.75">
      <c r="A323" s="19">
        <v>317</v>
      </c>
      <c r="B323" s="19">
        <f t="shared" si="10"/>
        <v>0.6</v>
      </c>
      <c r="D323" s="19">
        <v>28.0999999999978</v>
      </c>
      <c r="E323" s="19">
        <f t="shared" si="11"/>
        <v>10.5</v>
      </c>
      <c r="F323" s="19">
        <f>axis_2+IF(AND(A-0.5&lt;=E323,E323&lt;=B+0.5),NORMDIST(E323,$H$8,$H$15,FALSE),0)</f>
        <v>0.6738886958184502</v>
      </c>
    </row>
    <row r="324" spans="1:6" ht="12.75">
      <c r="A324" s="19">
        <v>318</v>
      </c>
      <c r="B324" s="19">
        <f t="shared" si="10"/>
        <v>0.6</v>
      </c>
      <c r="D324" s="19">
        <v>28.1999999999977</v>
      </c>
      <c r="E324" s="19">
        <f t="shared" si="11"/>
        <v>10.5</v>
      </c>
      <c r="F324" s="19">
        <f>axis_2+IF(AND(A-0.5&lt;=E324,E324&lt;=B+0.5),NORMDIST(E324,$H$8,$H$15,FALSE),0)</f>
        <v>0.6738886958184502</v>
      </c>
    </row>
    <row r="325" spans="1:6" ht="12.75">
      <c r="A325" s="19">
        <v>319</v>
      </c>
      <c r="B325" s="19">
        <f t="shared" si="10"/>
        <v>0.6</v>
      </c>
      <c r="D325" s="19">
        <v>28.2999999999976</v>
      </c>
      <c r="E325" s="19">
        <f t="shared" si="11"/>
        <v>10.5</v>
      </c>
      <c r="F325" s="19">
        <f>axis_2+IF(AND(A-0.5&lt;=E325,E325&lt;=B+0.5),NORMDIST(E325,$H$8,$H$15,FALSE),0)</f>
        <v>0.6738886958184502</v>
      </c>
    </row>
    <row r="326" spans="1:6" ht="12.75">
      <c r="A326" s="19">
        <v>320</v>
      </c>
      <c r="B326" s="19">
        <f t="shared" si="10"/>
        <v>0.6</v>
      </c>
      <c r="D326" s="19">
        <v>28.3999999999975</v>
      </c>
      <c r="E326" s="19">
        <f t="shared" si="11"/>
        <v>10.5</v>
      </c>
      <c r="F326" s="19">
        <f>axis_2+IF(AND(A-0.5&lt;=E326,E326&lt;=B+0.5),NORMDIST(E326,$H$8,$H$15,FALSE),0)</f>
        <v>0.6738886958184502</v>
      </c>
    </row>
    <row r="327" spans="1:6" ht="12.75">
      <c r="A327" s="19">
        <v>321</v>
      </c>
      <c r="B327" s="19">
        <f t="shared" si="10"/>
        <v>0.6</v>
      </c>
      <c r="D327" s="19">
        <v>28.4999999999974</v>
      </c>
      <c r="E327" s="19">
        <f t="shared" si="11"/>
        <v>10.5</v>
      </c>
      <c r="F327" s="19">
        <f>axis_2+IF(AND(A-0.5&lt;=E327,E327&lt;=B+0.5),NORMDIST(E327,$H$8,$H$15,FALSE),0)</f>
        <v>0.6738886958184502</v>
      </c>
    </row>
    <row r="328" spans="1:6" ht="12.75">
      <c r="A328" s="19">
        <v>322</v>
      </c>
      <c r="B328" s="19">
        <f t="shared" si="10"/>
        <v>0.6</v>
      </c>
      <c r="D328" s="19">
        <v>28.5999999999973</v>
      </c>
      <c r="E328" s="19">
        <f t="shared" si="11"/>
        <v>10.5</v>
      </c>
      <c r="F328" s="19">
        <f>axis_2+IF(AND(A-0.5&lt;=E328,E328&lt;=B+0.5),NORMDIST(E328,$H$8,$H$15,FALSE),0)</f>
        <v>0.6738886958184502</v>
      </c>
    </row>
    <row r="329" spans="1:6" ht="12.75">
      <c r="A329" s="19">
        <v>323</v>
      </c>
      <c r="B329" s="19">
        <f t="shared" si="10"/>
        <v>0.6</v>
      </c>
      <c r="D329" s="19">
        <v>28.6999999999972</v>
      </c>
      <c r="E329" s="19">
        <f t="shared" si="11"/>
        <v>10.5</v>
      </c>
      <c r="F329" s="19">
        <f>axis_2+IF(AND(A-0.5&lt;=E329,E329&lt;=B+0.5),NORMDIST(E329,$H$8,$H$15,FALSE),0)</f>
        <v>0.6738886958184502</v>
      </c>
    </row>
    <row r="330" spans="1:6" ht="12.75">
      <c r="A330" s="19">
        <v>324</v>
      </c>
      <c r="B330" s="19">
        <f t="shared" si="10"/>
        <v>0.6</v>
      </c>
      <c r="D330" s="19">
        <v>28.7999999999972</v>
      </c>
      <c r="E330" s="19">
        <f t="shared" si="11"/>
        <v>10.5</v>
      </c>
      <c r="F330" s="19">
        <f>axis_2+IF(AND(A-0.5&lt;=E330,E330&lt;=B+0.5),NORMDIST(E330,$H$8,$H$15,FALSE),0)</f>
        <v>0.6738886958184502</v>
      </c>
    </row>
    <row r="331" spans="1:6" ht="12.75">
      <c r="A331" s="19">
        <v>325</v>
      </c>
      <c r="B331" s="19">
        <f t="shared" si="10"/>
        <v>0.6</v>
      </c>
      <c r="D331" s="19">
        <v>28.8999999999971</v>
      </c>
      <c r="E331" s="19">
        <f t="shared" si="11"/>
        <v>10.5</v>
      </c>
      <c r="F331" s="19">
        <f>axis_2+IF(AND(A-0.5&lt;=E331,E331&lt;=B+0.5),NORMDIST(E331,$H$8,$H$15,FALSE),0)</f>
        <v>0.6738886958184502</v>
      </c>
    </row>
    <row r="332" spans="1:6" ht="12.75">
      <c r="A332" s="19">
        <v>326</v>
      </c>
      <c r="B332" s="19">
        <f t="shared" si="10"/>
        <v>0.6</v>
      </c>
      <c r="D332" s="19">
        <v>28.999999999997</v>
      </c>
      <c r="E332" s="19">
        <f t="shared" si="11"/>
        <v>10.5</v>
      </c>
      <c r="F332" s="19">
        <f>axis_2+IF(AND(A-0.5&lt;=E332,E332&lt;=B+0.5),NORMDIST(E332,$H$8,$H$15,FALSE),0)</f>
        <v>0.6738886958184502</v>
      </c>
    </row>
    <row r="333" spans="1:6" ht="12.75">
      <c r="A333" s="19">
        <v>327</v>
      </c>
      <c r="B333" s="19">
        <f t="shared" si="10"/>
        <v>0.6</v>
      </c>
      <c r="D333" s="19">
        <v>29.0999999999969</v>
      </c>
      <c r="E333" s="19">
        <f t="shared" si="11"/>
        <v>10.5</v>
      </c>
      <c r="F333" s="19">
        <f>axis_2+IF(AND(A-0.5&lt;=E333,E333&lt;=B+0.5),NORMDIST(E333,$H$8,$H$15,FALSE),0)</f>
        <v>0.6738886958184502</v>
      </c>
    </row>
    <row r="334" spans="1:6" ht="12.75">
      <c r="A334" s="19">
        <v>328</v>
      </c>
      <c r="B334" s="19">
        <f t="shared" si="10"/>
        <v>0.6</v>
      </c>
      <c r="D334" s="19">
        <v>29.1999999999968</v>
      </c>
      <c r="E334" s="19">
        <f t="shared" si="11"/>
        <v>10.5</v>
      </c>
      <c r="F334" s="19">
        <f>axis_2+IF(AND(A-0.5&lt;=E334,E334&lt;=B+0.5),NORMDIST(E334,$H$8,$H$15,FALSE),0)</f>
        <v>0.6738886958184502</v>
      </c>
    </row>
    <row r="335" spans="1:6" ht="12.75">
      <c r="A335" s="19">
        <v>329</v>
      </c>
      <c r="B335" s="19">
        <f t="shared" si="10"/>
        <v>0.6</v>
      </c>
      <c r="D335" s="19">
        <v>29.2999999999967</v>
      </c>
      <c r="E335" s="19">
        <f t="shared" si="11"/>
        <v>10.5</v>
      </c>
      <c r="F335" s="19">
        <f>axis_2+IF(AND(A-0.5&lt;=E335,E335&lt;=B+0.5),NORMDIST(E335,$H$8,$H$15,FALSE),0)</f>
        <v>0.6738886958184502</v>
      </c>
    </row>
    <row r="336" spans="1:6" ht="12.75">
      <c r="A336" s="19">
        <v>330</v>
      </c>
      <c r="B336" s="19">
        <f t="shared" si="10"/>
        <v>0.6</v>
      </c>
      <c r="D336" s="19">
        <v>29.3999999999966</v>
      </c>
      <c r="E336" s="19">
        <f t="shared" si="11"/>
        <v>10.5</v>
      </c>
      <c r="F336" s="19">
        <f>axis_2+IF(AND(A-0.5&lt;=E336,E336&lt;=B+0.5),NORMDIST(E336,$H$8,$H$15,FALSE),0)</f>
        <v>0.6738886958184502</v>
      </c>
    </row>
    <row r="337" spans="1:6" ht="12.75">
      <c r="A337" s="19">
        <v>331</v>
      </c>
      <c r="B337" s="19">
        <f t="shared" si="10"/>
        <v>0.6</v>
      </c>
      <c r="D337" s="19">
        <v>29.4999999999965</v>
      </c>
      <c r="E337" s="19">
        <f t="shared" si="11"/>
        <v>10.5</v>
      </c>
      <c r="F337" s="19">
        <f>axis_2+IF(AND(A-0.5&lt;=E337,E337&lt;=B+0.5),NORMDIST(E337,$H$8,$H$15,FALSE),0)</f>
        <v>0.6738886958184502</v>
      </c>
    </row>
    <row r="338" spans="1:6" ht="12.75">
      <c r="A338" s="19">
        <v>332</v>
      </c>
      <c r="B338" s="19">
        <f t="shared" si="10"/>
        <v>0.6</v>
      </c>
      <c r="D338" s="19">
        <v>29.5999999999964</v>
      </c>
      <c r="E338" s="19">
        <f t="shared" si="11"/>
        <v>10.5</v>
      </c>
      <c r="F338" s="19">
        <f>axis_2+IF(AND(A-0.5&lt;=E338,E338&lt;=B+0.5),NORMDIST(E338,$H$8,$H$15,FALSE),0)</f>
        <v>0.6738886958184502</v>
      </c>
    </row>
    <row r="339" spans="1:6" ht="12.75">
      <c r="A339" s="19">
        <v>333</v>
      </c>
      <c r="B339" s="19">
        <f t="shared" si="10"/>
        <v>0.6</v>
      </c>
      <c r="D339" s="19">
        <v>29.6999999999963</v>
      </c>
      <c r="E339" s="19">
        <f t="shared" si="11"/>
        <v>10.5</v>
      </c>
      <c r="F339" s="19">
        <f>axis_2+IF(AND(A-0.5&lt;=E339,E339&lt;=B+0.5),NORMDIST(E339,$H$8,$H$15,FALSE),0)</f>
        <v>0.6738886958184502</v>
      </c>
    </row>
    <row r="340" spans="1:6" ht="12.75">
      <c r="A340" s="19">
        <v>334</v>
      </c>
      <c r="B340" s="19">
        <f t="shared" si="10"/>
        <v>0.6</v>
      </c>
      <c r="D340" s="19">
        <v>29.7999999999962</v>
      </c>
      <c r="E340" s="19">
        <f t="shared" si="11"/>
        <v>10.5</v>
      </c>
      <c r="F340" s="19">
        <f>axis_2+IF(AND(A-0.5&lt;=E340,E340&lt;=B+0.5),NORMDIST(E340,$H$8,$H$15,FALSE),0)</f>
        <v>0.6738886958184502</v>
      </c>
    </row>
    <row r="341" spans="1:6" ht="12.75">
      <c r="A341" s="19">
        <v>335</v>
      </c>
      <c r="B341" s="19">
        <f t="shared" si="10"/>
        <v>0.6</v>
      </c>
      <c r="D341" s="19">
        <v>29.8999999999961</v>
      </c>
      <c r="E341" s="19">
        <f t="shared" si="11"/>
        <v>10.5</v>
      </c>
      <c r="F341" s="19">
        <f>axis_2+IF(AND(A-0.5&lt;=E341,E341&lt;=B+0.5),NORMDIST(E341,$H$8,$H$15,FALSE),0)</f>
        <v>0.6738886958184502</v>
      </c>
    </row>
    <row r="342" spans="1:6" ht="12.75">
      <c r="A342" s="19">
        <v>336</v>
      </c>
      <c r="B342" s="19">
        <f t="shared" si="10"/>
        <v>0.6</v>
      </c>
      <c r="D342" s="19">
        <v>29.999999999996</v>
      </c>
      <c r="E342" s="19">
        <f t="shared" si="11"/>
        <v>10.5</v>
      </c>
      <c r="F342" s="19">
        <f>axis_2+IF(AND(A-0.5&lt;=E342,E342&lt;=B+0.5),NORMDIST(E342,$H$8,$H$15,FALSE),0)</f>
        <v>0.6738886958184502</v>
      </c>
    </row>
    <row r="343" spans="1:6" ht="12.75">
      <c r="A343" s="19">
        <v>337</v>
      </c>
      <c r="B343" s="19">
        <f t="shared" si="10"/>
        <v>0.6</v>
      </c>
      <c r="D343" s="19">
        <v>30.0999999999959</v>
      </c>
      <c r="E343" s="19">
        <f t="shared" si="11"/>
        <v>10.5</v>
      </c>
      <c r="F343" s="19">
        <f>axis_2+IF(AND(A-0.5&lt;=E343,E343&lt;=B+0.5),NORMDIST(E343,$H$8,$H$15,FALSE),0)</f>
        <v>0.6738886958184502</v>
      </c>
    </row>
    <row r="344" spans="1:6" ht="12.75">
      <c r="A344" s="19">
        <v>338</v>
      </c>
      <c r="B344" s="19">
        <f t="shared" si="10"/>
        <v>0.6</v>
      </c>
      <c r="D344" s="19">
        <v>30.1999999999958</v>
      </c>
      <c r="E344" s="19">
        <f t="shared" si="11"/>
        <v>10.5</v>
      </c>
      <c r="F344" s="19">
        <f>axis_2+IF(AND(A-0.5&lt;=E344,E344&lt;=B+0.5),NORMDIST(E344,$H$8,$H$15,FALSE),0)</f>
        <v>0.6738886958184502</v>
      </c>
    </row>
    <row r="345" spans="1:6" ht="12.75">
      <c r="A345" s="19">
        <v>339</v>
      </c>
      <c r="B345" s="19">
        <f t="shared" si="10"/>
        <v>0.6</v>
      </c>
      <c r="D345" s="19">
        <v>30.2999999999957</v>
      </c>
      <c r="E345" s="19">
        <f t="shared" si="11"/>
        <v>10.5</v>
      </c>
      <c r="F345" s="19">
        <f>axis_2+IF(AND(A-0.5&lt;=E345,E345&lt;=B+0.5),NORMDIST(E345,$H$8,$H$15,FALSE),0)</f>
        <v>0.6738886958184502</v>
      </c>
    </row>
    <row r="346" spans="1:6" ht="12.75">
      <c r="A346" s="19">
        <v>340</v>
      </c>
      <c r="B346" s="19">
        <f t="shared" si="10"/>
        <v>0.6</v>
      </c>
      <c r="D346" s="19">
        <v>30.3999999999956</v>
      </c>
      <c r="E346" s="19">
        <f t="shared" si="11"/>
        <v>10.5</v>
      </c>
      <c r="F346" s="19">
        <f>axis_2+IF(AND(A-0.5&lt;=E346,E346&lt;=B+0.5),NORMDIST(E346,$H$8,$H$15,FALSE),0)</f>
        <v>0.6738886958184502</v>
      </c>
    </row>
    <row r="347" spans="1:6" ht="12.75">
      <c r="A347" s="19">
        <v>341</v>
      </c>
      <c r="B347" s="19">
        <f t="shared" si="10"/>
        <v>0.6</v>
      </c>
      <c r="D347" s="19">
        <v>30.3999999999956</v>
      </c>
      <c r="E347" s="19">
        <f t="shared" si="11"/>
        <v>10.5</v>
      </c>
      <c r="F347" s="19">
        <f>axis_2+IF(AND(A-0.5&lt;=E347,E347&lt;=B+0.5),NORMDIST(E347,$H$8,$H$15,FALSE),0)</f>
        <v>0.6738886958184502</v>
      </c>
    </row>
    <row r="348" spans="1:6" ht="12.75">
      <c r="A348" s="19">
        <v>342</v>
      </c>
      <c r="B348" s="19">
        <f t="shared" si="10"/>
        <v>0.6</v>
      </c>
      <c r="D348" s="19">
        <v>31.3999999999956</v>
      </c>
      <c r="E348" s="19">
        <f t="shared" si="11"/>
        <v>10.5</v>
      </c>
      <c r="F348" s="19">
        <f>axis_2+IF(AND(A-0.5&lt;=E348,E348&lt;=B+0.5),NORMDIST(E348,$H$8,$H$15,FALSE),0)</f>
        <v>0.6738886958184502</v>
      </c>
    </row>
    <row r="349" spans="1:6" ht="12.75">
      <c r="A349" s="19">
        <v>343</v>
      </c>
      <c r="B349" s="19">
        <f t="shared" si="10"/>
        <v>0.6</v>
      </c>
      <c r="D349" s="19">
        <v>32.3999999999956</v>
      </c>
      <c r="E349" s="19">
        <f t="shared" si="11"/>
        <v>10.5</v>
      </c>
      <c r="F349" s="19">
        <f>axis_2+IF(AND(A-0.5&lt;=E349,E349&lt;=B+0.5),NORMDIST(E349,$H$8,$H$15,FALSE),0)</f>
        <v>0.6738886958184502</v>
      </c>
    </row>
    <row r="350" spans="1:6" ht="12.75">
      <c r="A350" s="19">
        <v>344</v>
      </c>
      <c r="B350" s="19">
        <f t="shared" si="10"/>
        <v>0.6</v>
      </c>
      <c r="D350" s="19">
        <v>33.3999999999956</v>
      </c>
      <c r="E350" s="19">
        <f t="shared" si="11"/>
        <v>10.5</v>
      </c>
      <c r="F350" s="19">
        <f>axis_2+IF(AND(A-0.5&lt;=E350,E350&lt;=B+0.5),NORMDIST(E350,$H$8,$H$15,FALSE),0)</f>
        <v>0.6738886958184502</v>
      </c>
    </row>
    <row r="351" spans="1:6" ht="12.75">
      <c r="A351" s="19">
        <v>345</v>
      </c>
      <c r="B351" s="19">
        <f t="shared" si="10"/>
        <v>0.6</v>
      </c>
      <c r="D351" s="19">
        <v>34.3999999999956</v>
      </c>
      <c r="E351" s="19">
        <f t="shared" si="11"/>
        <v>10.5</v>
      </c>
      <c r="F351" s="19">
        <f>axis_2+IF(AND(A-0.5&lt;=E351,E351&lt;=B+0.5),NORMDIST(E351,$H$8,$H$15,FALSE),0)</f>
        <v>0.6738886958184502</v>
      </c>
    </row>
    <row r="352" spans="1:6" ht="12.75">
      <c r="A352" s="19">
        <v>346</v>
      </c>
      <c r="B352" s="19">
        <f t="shared" si="10"/>
        <v>0.6</v>
      </c>
      <c r="D352" s="19">
        <v>35.3999999999956</v>
      </c>
      <c r="E352" s="19">
        <f t="shared" si="11"/>
        <v>10.5</v>
      </c>
      <c r="F352" s="19">
        <f>axis_2+IF(AND(A-0.5&lt;=E352,E352&lt;=B+0.5),NORMDIST(E352,$H$8,$H$15,FALSE),0)</f>
        <v>0.6738886958184502</v>
      </c>
    </row>
    <row r="353" spans="1:6" ht="12.75">
      <c r="A353" s="19">
        <v>347</v>
      </c>
      <c r="B353" s="19">
        <f t="shared" si="10"/>
        <v>0.6</v>
      </c>
      <c r="D353" s="19">
        <v>36.3999999999956</v>
      </c>
      <c r="E353" s="19">
        <f t="shared" si="11"/>
        <v>10.5</v>
      </c>
      <c r="F353" s="19">
        <f>axis_2+IF(AND(A-0.5&lt;=E353,E353&lt;=B+0.5),NORMDIST(E353,$H$8,$H$15,FALSE),0)</f>
        <v>0.6738886958184502</v>
      </c>
    </row>
    <row r="354" spans="1:6" ht="12.75">
      <c r="A354" s="19">
        <v>348</v>
      </c>
      <c r="B354" s="19">
        <f t="shared" si="10"/>
        <v>0.6</v>
      </c>
      <c r="D354" s="19">
        <v>37.3999999999956</v>
      </c>
      <c r="E354" s="19">
        <f t="shared" si="11"/>
        <v>10.5</v>
      </c>
      <c r="F354" s="19">
        <f>axis_2+IF(AND(A-0.5&lt;=E354,E354&lt;=B+0.5),NORMDIST(E354,$H$8,$H$15,FALSE),0)</f>
        <v>0.6738886958184502</v>
      </c>
    </row>
    <row r="355" spans="1:6" ht="12.75">
      <c r="A355" s="19">
        <v>349</v>
      </c>
      <c r="B355" s="19">
        <f t="shared" si="10"/>
        <v>0.6</v>
      </c>
      <c r="D355" s="19">
        <v>38.3999999999956</v>
      </c>
      <c r="E355" s="19">
        <f t="shared" si="11"/>
        <v>10.5</v>
      </c>
      <c r="F355" s="19">
        <f>axis_2+IF(AND(A-0.5&lt;=E355,E355&lt;=B+0.5),NORMDIST(E355,$H$8,$H$15,FALSE),0)</f>
        <v>0.6738886958184502</v>
      </c>
    </row>
    <row r="356" spans="1:6" ht="12.75">
      <c r="A356" s="19">
        <v>350</v>
      </c>
      <c r="B356" s="19">
        <f t="shared" si="10"/>
        <v>0.6</v>
      </c>
      <c r="D356" s="19">
        <v>39.3999999999956</v>
      </c>
      <c r="E356" s="19">
        <f t="shared" si="11"/>
        <v>10.5</v>
      </c>
      <c r="F356" s="19">
        <f>axis_2+IF(AND(A-0.5&lt;=E356,E356&lt;=B+0.5),NORMDIST(E356,$H$8,$H$15,FALSE),0)</f>
        <v>0.6738886958184502</v>
      </c>
    </row>
    <row r="357" spans="1:6" ht="12.75">
      <c r="A357" s="19">
        <v>351</v>
      </c>
      <c r="B357" s="19">
        <f t="shared" si="10"/>
        <v>0.6</v>
      </c>
      <c r="D357" s="19">
        <v>40.3999999999956</v>
      </c>
      <c r="E357" s="19">
        <f t="shared" si="11"/>
        <v>10.5</v>
      </c>
      <c r="F357" s="19">
        <f>axis_2+IF(AND(A-0.5&lt;=E357,E357&lt;=B+0.5),NORMDIST(E357,$H$8,$H$15,FALSE),0)</f>
        <v>0.6738886958184502</v>
      </c>
    </row>
    <row r="358" spans="1:6" ht="12.75">
      <c r="A358" s="19">
        <v>352</v>
      </c>
      <c r="B358" s="19">
        <f t="shared" si="10"/>
        <v>0.6</v>
      </c>
      <c r="D358" s="19">
        <v>41.3999999999956</v>
      </c>
      <c r="E358" s="19">
        <f t="shared" si="11"/>
        <v>10.5</v>
      </c>
      <c r="F358" s="19">
        <f>axis_2+IF(AND(A-0.5&lt;=E358,E358&lt;=B+0.5),NORMDIST(E358,$H$8,$H$15,FALSE),0)</f>
        <v>0.6738886958184502</v>
      </c>
    </row>
    <row r="359" spans="1:6" ht="12.75">
      <c r="A359" s="19">
        <v>353</v>
      </c>
      <c r="B359" s="19">
        <f t="shared" si="10"/>
        <v>0.6</v>
      </c>
      <c r="D359" s="19">
        <v>42.3999999999956</v>
      </c>
      <c r="E359" s="19">
        <f t="shared" si="11"/>
        <v>10.5</v>
      </c>
      <c r="F359" s="19">
        <f>axis_2+IF(AND(A-0.5&lt;=E359,E359&lt;=B+0.5),NORMDIST(E359,$H$8,$H$15,FALSE),0)</f>
        <v>0.6738886958184502</v>
      </c>
    </row>
    <row r="360" spans="1:6" ht="12.75">
      <c r="A360" s="19">
        <v>354</v>
      </c>
      <c r="B360" s="19">
        <f t="shared" si="10"/>
        <v>0.6</v>
      </c>
      <c r="D360" s="19">
        <v>43.3999999999956</v>
      </c>
      <c r="E360" s="19">
        <f t="shared" si="11"/>
        <v>10.5</v>
      </c>
      <c r="F360" s="19">
        <f>axis_2+IF(AND(A-0.5&lt;=E360,E360&lt;=B+0.5),NORMDIST(E360,$H$8,$H$15,FALSE),0)</f>
        <v>0.6738886958184502</v>
      </c>
    </row>
    <row r="361" spans="1:6" ht="12.75">
      <c r="A361" s="19">
        <v>355</v>
      </c>
      <c r="B361" s="19">
        <f t="shared" si="10"/>
        <v>0.6</v>
      </c>
      <c r="D361" s="19">
        <v>44.3999999999956</v>
      </c>
      <c r="E361" s="19">
        <f t="shared" si="11"/>
        <v>10.5</v>
      </c>
      <c r="F361" s="19">
        <f>axis_2+IF(AND(A-0.5&lt;=E361,E361&lt;=B+0.5),NORMDIST(E361,$H$8,$H$15,FALSE),0)</f>
        <v>0.6738886958184502</v>
      </c>
    </row>
    <row r="362" spans="1:6" ht="12.75">
      <c r="A362" s="19">
        <v>356</v>
      </c>
      <c r="B362" s="19">
        <f t="shared" si="10"/>
        <v>0.6</v>
      </c>
      <c r="D362" s="19">
        <v>45.3999999999956</v>
      </c>
      <c r="E362" s="19">
        <f t="shared" si="11"/>
        <v>10.5</v>
      </c>
      <c r="F362" s="19">
        <f>axis_2+IF(AND(A-0.5&lt;=E362,E362&lt;=B+0.5),NORMDIST(E362,$H$8,$H$15,FALSE),0)</f>
        <v>0.6738886958184502</v>
      </c>
    </row>
    <row r="363" spans="1:6" ht="12.75">
      <c r="A363" s="19">
        <v>357</v>
      </c>
      <c r="B363" s="19">
        <f t="shared" si="10"/>
        <v>0.6</v>
      </c>
      <c r="D363" s="19">
        <v>46.3999999999956</v>
      </c>
      <c r="E363" s="19">
        <f t="shared" si="11"/>
        <v>10.5</v>
      </c>
      <c r="F363" s="19">
        <f>axis_2+IF(AND(A-0.5&lt;=E363,E363&lt;=B+0.5),NORMDIST(E363,$H$8,$H$15,FALSE),0)</f>
        <v>0.6738886958184502</v>
      </c>
    </row>
    <row r="364" spans="1:6" ht="12.75">
      <c r="A364" s="19">
        <v>358</v>
      </c>
      <c r="B364" s="19">
        <f t="shared" si="10"/>
        <v>0.6</v>
      </c>
      <c r="D364" s="19">
        <v>47.3999999999956</v>
      </c>
      <c r="E364" s="19">
        <f t="shared" si="11"/>
        <v>10.5</v>
      </c>
      <c r="F364" s="19">
        <f>axis_2+IF(AND(A-0.5&lt;=E364,E364&lt;=B+0.5),NORMDIST(E364,$H$8,$H$15,FALSE),0)</f>
        <v>0.6738886958184502</v>
      </c>
    </row>
    <row r="365" spans="1:6" ht="12.75">
      <c r="A365" s="19">
        <v>359</v>
      </c>
      <c r="B365" s="19">
        <f t="shared" si="10"/>
        <v>0.6</v>
      </c>
      <c r="D365" s="19">
        <v>48.3999999999956</v>
      </c>
      <c r="E365" s="19">
        <f t="shared" si="11"/>
        <v>10.5</v>
      </c>
      <c r="F365" s="19">
        <f>axis_2+IF(AND(A-0.5&lt;=E365,E365&lt;=B+0.5),NORMDIST(E365,$H$8,$H$15,FALSE),0)</f>
        <v>0.6738886958184502</v>
      </c>
    </row>
    <row r="366" spans="1:6" ht="12.75">
      <c r="A366" s="19">
        <v>360</v>
      </c>
      <c r="B366" s="19">
        <f t="shared" si="10"/>
        <v>0.6</v>
      </c>
      <c r="D366" s="19">
        <v>49.3999999999956</v>
      </c>
      <c r="E366" s="19">
        <f t="shared" si="11"/>
        <v>10.5</v>
      </c>
      <c r="F366" s="19">
        <f>axis_2+IF(AND(A-0.5&lt;=E366,E366&lt;=B+0.5),NORMDIST(E366,$H$8,$H$15,FALSE),0)</f>
        <v>0.6738886958184502</v>
      </c>
    </row>
    <row r="367" spans="1:6" ht="12.75">
      <c r="A367" s="19">
        <v>361</v>
      </c>
      <c r="B367" s="19">
        <f t="shared" si="10"/>
        <v>0.6</v>
      </c>
      <c r="D367" s="19">
        <v>50.3999999999956</v>
      </c>
      <c r="E367" s="19">
        <f t="shared" si="11"/>
        <v>10.5</v>
      </c>
      <c r="F367" s="19">
        <f>axis_2+IF(AND(A-0.5&lt;=E367,E367&lt;=B+0.5),NORMDIST(E367,$H$8,$H$15,FALSE),0)</f>
        <v>0.6738886958184502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zoomScale="75" zoomScaleNormal="75" zoomScalePageLayoutView="0" workbookViewId="0" topLeftCell="A1">
      <selection activeCell="M18" sqref="M18"/>
    </sheetView>
  </sheetViews>
  <sheetFormatPr defaultColWidth="9.140625" defaultRowHeight="12.75"/>
  <sheetData>
    <row r="1" spans="1:2" ht="12.75">
      <c r="A1" t="s">
        <v>1</v>
      </c>
      <c r="B1" s="7"/>
    </row>
    <row r="2" spans="1:2" ht="12.75">
      <c r="A2" s="11">
        <v>-4</v>
      </c>
      <c r="B2" s="11">
        <v>0.1</v>
      </c>
    </row>
    <row r="3" spans="1:2" ht="12.75">
      <c r="A3" s="11">
        <v>500</v>
      </c>
      <c r="B3" s="12">
        <f>B2</f>
        <v>0.1</v>
      </c>
    </row>
    <row r="4" spans="1:2" ht="12.75">
      <c r="A4" s="13"/>
      <c r="B4" s="13"/>
    </row>
    <row r="5" spans="1:2" ht="12.75">
      <c r="A5" s="12">
        <f>A2</f>
        <v>-4</v>
      </c>
      <c r="B5" s="11">
        <v>0.6</v>
      </c>
    </row>
    <row r="6" spans="1:2" ht="12.75">
      <c r="A6" s="12">
        <f>A3</f>
        <v>500</v>
      </c>
      <c r="B6" s="12">
        <f>B5</f>
        <v>0.6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B2:AF24"/>
  <sheetViews>
    <sheetView tabSelected="1" zoomScale="55" zoomScaleNormal="55" zoomScalePageLayoutView="0" workbookViewId="0" topLeftCell="A1">
      <selection activeCell="A1" sqref="A1"/>
    </sheetView>
  </sheetViews>
  <sheetFormatPr defaultColWidth="7.421875" defaultRowHeight="17.25" customHeight="1"/>
  <cols>
    <col min="1" max="16384" width="7.421875" style="36" customWidth="1"/>
  </cols>
  <sheetData>
    <row r="2" spans="2:17" ht="17.25" customHeight="1">
      <c r="B2" s="82" t="s">
        <v>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ht="17.2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2:5" ht="17.25" customHeight="1">
      <c r="B4" s="35"/>
      <c r="C4" s="35"/>
      <c r="D4" s="35"/>
      <c r="E4" s="35"/>
    </row>
    <row r="5" spans="2:7" ht="17.25" customHeight="1">
      <c r="B5" s="92" t="s">
        <v>17</v>
      </c>
      <c r="C5" s="93"/>
      <c r="D5" s="96">
        <v>25</v>
      </c>
      <c r="E5" s="97"/>
      <c r="F5" s="199" t="s">
        <v>7</v>
      </c>
      <c r="G5" s="200"/>
    </row>
    <row r="6" spans="2:7" ht="17.25" customHeight="1">
      <c r="B6" s="94"/>
      <c r="C6" s="95"/>
      <c r="D6" s="98"/>
      <c r="E6" s="99"/>
      <c r="F6" s="201"/>
      <c r="G6" s="202"/>
    </row>
    <row r="8" spans="2:5" ht="17.25" customHeight="1">
      <c r="B8" s="92" t="s">
        <v>18</v>
      </c>
      <c r="C8" s="93"/>
      <c r="D8" s="88">
        <v>0.3</v>
      </c>
      <c r="E8" s="89"/>
    </row>
    <row r="9" spans="2:5" s="35" customFormat="1" ht="17.25" customHeight="1">
      <c r="B9" s="94"/>
      <c r="C9" s="95"/>
      <c r="D9" s="90"/>
      <c r="E9" s="91"/>
    </row>
    <row r="10" s="35" customFormat="1" ht="17.25" customHeight="1"/>
    <row r="11" s="21" customFormat="1" ht="17.25" customHeight="1"/>
    <row r="12" spans="2:9" ht="17.25" customHeight="1">
      <c r="B12" s="65"/>
      <c r="C12" s="65"/>
      <c r="D12" s="65"/>
      <c r="E12" s="65"/>
      <c r="F12" s="65"/>
      <c r="G12" s="65"/>
      <c r="H12" s="65"/>
      <c r="I12" s="65"/>
    </row>
    <row r="13" spans="2:18" ht="17.25" customHeight="1">
      <c r="B13" s="187" t="s">
        <v>21</v>
      </c>
      <c r="C13" s="188"/>
      <c r="D13" s="188"/>
      <c r="E13" s="188"/>
      <c r="F13" s="189"/>
      <c r="G13" s="190" t="s">
        <v>38</v>
      </c>
      <c r="H13" s="191"/>
      <c r="I13" s="191"/>
      <c r="J13" s="191"/>
      <c r="K13" s="190" t="s">
        <v>22</v>
      </c>
      <c r="L13" s="191"/>
      <c r="M13" s="191"/>
      <c r="N13" s="192"/>
      <c r="O13" s="66"/>
      <c r="P13" s="66"/>
      <c r="Q13" s="66"/>
      <c r="R13" s="66"/>
    </row>
    <row r="14" spans="2:18" ht="17.25" customHeight="1">
      <c r="B14" s="193"/>
      <c r="C14" s="194"/>
      <c r="D14" s="194"/>
      <c r="E14" s="194"/>
      <c r="F14" s="195"/>
      <c r="G14" s="196"/>
      <c r="H14" s="197"/>
      <c r="I14" s="197"/>
      <c r="J14" s="197"/>
      <c r="K14" s="196"/>
      <c r="L14" s="197"/>
      <c r="M14" s="197"/>
      <c r="N14" s="198"/>
      <c r="O14" s="66"/>
      <c r="P14" s="66"/>
      <c r="Q14" s="66"/>
      <c r="R14" s="66"/>
    </row>
    <row r="15" spans="2:9" ht="17.25" customHeight="1">
      <c r="B15" s="65"/>
      <c r="C15" s="65"/>
      <c r="D15" s="65"/>
      <c r="E15" s="65"/>
      <c r="F15" s="65"/>
      <c r="G15" s="65"/>
      <c r="H15" s="65"/>
      <c r="I15" s="65"/>
    </row>
    <row r="21" s="44" customFormat="1" ht="17.25" customHeight="1"/>
    <row r="22" ht="17.25" customHeight="1">
      <c r="B22" s="43" t="s">
        <v>3</v>
      </c>
    </row>
    <row r="23" spans="2:32" s="21" customFormat="1" ht="17.25" customHeight="1">
      <c r="B23" s="37">
        <v>0</v>
      </c>
      <c r="C23" s="37">
        <f aca="true" t="shared" si="0" ref="C23:AF23">IF(B23&lt;n,B23+1,"")</f>
        <v>1</v>
      </c>
      <c r="D23" s="37">
        <f t="shared" si="0"/>
        <v>2</v>
      </c>
      <c r="E23" s="37">
        <f t="shared" si="0"/>
        <v>3</v>
      </c>
      <c r="F23" s="37">
        <f t="shared" si="0"/>
        <v>4</v>
      </c>
      <c r="G23" s="37">
        <f t="shared" si="0"/>
        <v>5</v>
      </c>
      <c r="H23" s="37">
        <f t="shared" si="0"/>
        <v>6</v>
      </c>
      <c r="I23" s="37">
        <f t="shared" si="0"/>
        <v>7</v>
      </c>
      <c r="J23" s="37">
        <f t="shared" si="0"/>
        <v>8</v>
      </c>
      <c r="K23" s="37">
        <f t="shared" si="0"/>
        <v>9</v>
      </c>
      <c r="L23" s="37">
        <f t="shared" si="0"/>
        <v>10</v>
      </c>
      <c r="M23" s="37">
        <f t="shared" si="0"/>
        <v>11</v>
      </c>
      <c r="N23" s="37">
        <f t="shared" si="0"/>
        <v>12</v>
      </c>
      <c r="O23" s="37">
        <f t="shared" si="0"/>
        <v>13</v>
      </c>
      <c r="P23" s="37">
        <f t="shared" si="0"/>
        <v>14</v>
      </c>
      <c r="Q23" s="37">
        <f t="shared" si="0"/>
        <v>15</v>
      </c>
      <c r="R23" s="37">
        <f t="shared" si="0"/>
        <v>16</v>
      </c>
      <c r="S23" s="37">
        <f t="shared" si="0"/>
        <v>17</v>
      </c>
      <c r="T23" s="37">
        <f t="shared" si="0"/>
        <v>18</v>
      </c>
      <c r="U23" s="37">
        <f t="shared" si="0"/>
        <v>19</v>
      </c>
      <c r="V23" s="37">
        <f t="shared" si="0"/>
        <v>20</v>
      </c>
      <c r="W23" s="37">
        <f t="shared" si="0"/>
        <v>21</v>
      </c>
      <c r="X23" s="37">
        <f t="shared" si="0"/>
        <v>22</v>
      </c>
      <c r="Y23" s="37">
        <f t="shared" si="0"/>
        <v>23</v>
      </c>
      <c r="Z23" s="37">
        <f t="shared" si="0"/>
        <v>24</v>
      </c>
      <c r="AA23" s="37">
        <f t="shared" si="0"/>
        <v>25</v>
      </c>
      <c r="AB23" s="37">
        <f t="shared" si="0"/>
      </c>
      <c r="AC23" s="37">
        <f t="shared" si="0"/>
      </c>
      <c r="AD23" s="37">
        <f t="shared" si="0"/>
      </c>
      <c r="AE23" s="37">
        <f t="shared" si="0"/>
      </c>
      <c r="AF23" s="37">
        <f t="shared" si="0"/>
      </c>
    </row>
    <row r="24" spans="2:32" s="35" customFormat="1" ht="17.25" customHeight="1">
      <c r="B24" s="38">
        <f aca="true" t="shared" si="1" ref="B24:AF24">IF(k&lt;=n,BINOMDIST(k,n,p,FALSE),"")</f>
        <v>0.0001341068619663964</v>
      </c>
      <c r="C24" s="38">
        <f t="shared" si="1"/>
        <v>0.0014368592353542486</v>
      </c>
      <c r="D24" s="38">
        <f t="shared" si="1"/>
        <v>0.007389561781821851</v>
      </c>
      <c r="E24" s="38">
        <f t="shared" si="1"/>
        <v>0.02427998871170035</v>
      </c>
      <c r="F24" s="38">
        <f t="shared" si="1"/>
        <v>0.057231401963293724</v>
      </c>
      <c r="G24" s="38">
        <f t="shared" si="1"/>
        <v>0.10301652353392866</v>
      </c>
      <c r="H24" s="38">
        <f t="shared" si="1"/>
        <v>0.14716646219132667</v>
      </c>
      <c r="I24" s="38">
        <f t="shared" si="1"/>
        <v>0.1711936396919514</v>
      </c>
      <c r="J24" s="38">
        <f t="shared" si="1"/>
        <v>0.16507958113152457</v>
      </c>
      <c r="K24" s="38">
        <f t="shared" si="1"/>
        <v>0.13363585139218653</v>
      </c>
      <c r="L24" s="38">
        <f t="shared" si="1"/>
        <v>0.09163601238321359</v>
      </c>
      <c r="M24" s="38">
        <f t="shared" si="1"/>
        <v>0.05355351373044954</v>
      </c>
      <c r="N24" s="38">
        <f t="shared" si="1"/>
        <v>0.026776756865224755</v>
      </c>
      <c r="O24" s="38">
        <f t="shared" si="1"/>
        <v>0.01147575294223918</v>
      </c>
      <c r="P24" s="38">
        <f t="shared" si="1"/>
        <v>0.004215582713475619</v>
      </c>
      <c r="Q24" s="38">
        <f t="shared" si="1"/>
        <v>0.0013248974242351947</v>
      </c>
      <c r="R24" s="38">
        <f t="shared" si="1"/>
        <v>0.0003548832386344274</v>
      </c>
      <c r="S24" s="38">
        <f t="shared" si="1"/>
        <v>8.051972641285328E-05</v>
      </c>
      <c r="T24" s="38">
        <f t="shared" si="1"/>
        <v>1.533709074530538E-05</v>
      </c>
      <c r="U24" s="38">
        <f t="shared" si="1"/>
        <v>2.421645907153483E-06</v>
      </c>
      <c r="V24" s="38">
        <f t="shared" si="1"/>
        <v>3.113544737768763E-07</v>
      </c>
      <c r="W24" s="38">
        <f t="shared" si="1"/>
        <v>3.177086467110992E-08</v>
      </c>
      <c r="X24" s="38">
        <f t="shared" si="1"/>
        <v>2.475651792554024E-09</v>
      </c>
      <c r="Y24" s="38">
        <f t="shared" si="1"/>
        <v>1.383904728756899E-10</v>
      </c>
      <c r="Z24" s="38">
        <f t="shared" si="1"/>
        <v>4.942516888417491E-12</v>
      </c>
      <c r="AA24" s="38">
        <f t="shared" si="1"/>
        <v>8.47288609442996E-14</v>
      </c>
      <c r="AB24" s="38">
        <f t="shared" si="1"/>
      </c>
      <c r="AC24" s="38">
        <f t="shared" si="1"/>
      </c>
      <c r="AD24" s="38">
        <f t="shared" si="1"/>
      </c>
      <c r="AE24" s="38">
        <f t="shared" si="1"/>
      </c>
      <c r="AF24" s="38">
        <f t="shared" si="1"/>
      </c>
    </row>
  </sheetData>
  <sheetProtection/>
  <mergeCells count="9">
    <mergeCell ref="G13:J14"/>
    <mergeCell ref="B13:F14"/>
    <mergeCell ref="K13:N14"/>
    <mergeCell ref="B2:Q3"/>
    <mergeCell ref="D8:E9"/>
    <mergeCell ref="B8:C9"/>
    <mergeCell ref="D5:E6"/>
    <mergeCell ref="B5:C6"/>
    <mergeCell ref="F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2:AF30"/>
  <sheetViews>
    <sheetView zoomScale="55" zoomScaleNormal="55" zoomScalePageLayoutView="0" workbookViewId="0" topLeftCell="A1">
      <selection activeCell="A1" sqref="A1"/>
    </sheetView>
  </sheetViews>
  <sheetFormatPr defaultColWidth="7.421875" defaultRowHeight="16.5" customHeight="1"/>
  <cols>
    <col min="1" max="16384" width="7.421875" style="15" customWidth="1"/>
  </cols>
  <sheetData>
    <row r="2" spans="2:18" ht="16.5" customHeight="1">
      <c r="B2" s="100" t="s">
        <v>41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2:18" ht="16.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3:9" s="28" customFormat="1" ht="16.5" customHeight="1">
      <c r="C4" s="29"/>
      <c r="E4" s="30"/>
      <c r="G4" s="31"/>
      <c r="H4" s="31"/>
      <c r="I4" s="31"/>
    </row>
    <row r="22" s="21" customFormat="1" ht="17.25" customHeight="1"/>
    <row r="23" s="35" customFormat="1" ht="17.25" customHeight="1"/>
    <row r="26" spans="2:32" ht="16.5" customHeight="1">
      <c r="B26" s="37">
        <v>0</v>
      </c>
      <c r="C26" s="37">
        <f aca="true" t="shared" si="0" ref="C26:AF26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>
        <f t="shared" si="0"/>
      </c>
      <c r="AC26" s="37">
        <f t="shared" si="0"/>
      </c>
      <c r="AD26" s="37">
        <f t="shared" si="0"/>
      </c>
      <c r="AE26" s="37">
        <f t="shared" si="0"/>
      </c>
      <c r="AF26" s="37">
        <f t="shared" si="0"/>
      </c>
    </row>
    <row r="27" spans="2:32" ht="16.5" customHeight="1">
      <c r="B27" s="38">
        <f aca="true" t="shared" si="1" ref="B27:AF27">IF(k&lt;=n,BINOMDIST(k,n,p,FALSE),"")</f>
        <v>0.0001341068619663964</v>
      </c>
      <c r="C27" s="38">
        <f t="shared" si="1"/>
        <v>0.0014368592353542486</v>
      </c>
      <c r="D27" s="38">
        <f t="shared" si="1"/>
        <v>0.007389561781821851</v>
      </c>
      <c r="E27" s="38">
        <f t="shared" si="1"/>
        <v>0.02427998871170035</v>
      </c>
      <c r="F27" s="38">
        <f t="shared" si="1"/>
        <v>0.057231401963293724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0.1711936396919514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0.09163601238321359</v>
      </c>
      <c r="M27" s="38">
        <f t="shared" si="1"/>
        <v>0.05355351373044954</v>
      </c>
      <c r="N27" s="38">
        <f t="shared" si="1"/>
        <v>0.026776756865224755</v>
      </c>
      <c r="O27" s="38">
        <f t="shared" si="1"/>
        <v>0.01147575294223918</v>
      </c>
      <c r="P27" s="38">
        <f t="shared" si="1"/>
        <v>0.004215582713475619</v>
      </c>
      <c r="Q27" s="38">
        <f t="shared" si="1"/>
        <v>0.0013248974242351947</v>
      </c>
      <c r="R27" s="38">
        <f t="shared" si="1"/>
        <v>0.0003548832386344274</v>
      </c>
      <c r="S27" s="38">
        <f t="shared" si="1"/>
        <v>8.051972641285328E-05</v>
      </c>
      <c r="T27" s="38">
        <f t="shared" si="1"/>
        <v>1.533709074530538E-05</v>
      </c>
      <c r="U27" s="38">
        <f t="shared" si="1"/>
        <v>2.421645907153483E-06</v>
      </c>
      <c r="V27" s="38">
        <f t="shared" si="1"/>
        <v>3.113544737768763E-07</v>
      </c>
      <c r="W27" s="38">
        <f t="shared" si="1"/>
        <v>3.177086467110992E-08</v>
      </c>
      <c r="X27" s="38">
        <f t="shared" si="1"/>
        <v>2.475651792554024E-09</v>
      </c>
      <c r="Y27" s="38">
        <f t="shared" si="1"/>
        <v>1.383904728756899E-10</v>
      </c>
      <c r="Z27" s="38">
        <f t="shared" si="1"/>
        <v>4.942516888417491E-12</v>
      </c>
      <c r="AA27" s="38">
        <f t="shared" si="1"/>
        <v>8.47288609442996E-14</v>
      </c>
      <c r="AB27" s="38">
        <f t="shared" si="1"/>
      </c>
      <c r="AC27" s="38">
        <f t="shared" si="1"/>
      </c>
      <c r="AD27" s="38">
        <f t="shared" si="1"/>
      </c>
      <c r="AE27" s="38">
        <f t="shared" si="1"/>
      </c>
      <c r="AF27" s="38">
        <f t="shared" si="1"/>
      </c>
    </row>
    <row r="29" spans="2:12" s="33" customFormat="1" ht="16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s="33" customFormat="1" ht="16.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sheetProtection/>
  <mergeCells count="1">
    <mergeCell ref="B2:R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AI29"/>
  <sheetViews>
    <sheetView zoomScale="55" zoomScaleNormal="55" zoomScalePageLayoutView="0" workbookViewId="0" topLeftCell="A1">
      <selection activeCell="A1" sqref="A1"/>
    </sheetView>
  </sheetViews>
  <sheetFormatPr defaultColWidth="7.421875" defaultRowHeight="16.5" customHeight="1"/>
  <cols>
    <col min="1" max="16384" width="7.421875" style="15" customWidth="1"/>
  </cols>
  <sheetData>
    <row r="2" spans="2:18" ht="16.5" customHeight="1">
      <c r="B2" s="112" t="s">
        <v>40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2:18" ht="16.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7"/>
    </row>
    <row r="4" spans="3:9" s="28" customFormat="1" ht="16.5" customHeight="1">
      <c r="C4" s="29"/>
      <c r="E4" s="30"/>
      <c r="G4" s="31"/>
      <c r="H4" s="31"/>
      <c r="I4" s="31"/>
    </row>
    <row r="5" spans="20:24" ht="16.5" customHeight="1">
      <c r="T5" s="118" t="s">
        <v>29</v>
      </c>
      <c r="U5" s="119"/>
      <c r="V5" s="119"/>
      <c r="W5" s="119"/>
      <c r="X5" s="120"/>
    </row>
    <row r="6" spans="20:24" ht="16.5" customHeight="1">
      <c r="T6" s="121"/>
      <c r="U6" s="122"/>
      <c r="V6" s="122"/>
      <c r="W6" s="122"/>
      <c r="X6" s="123"/>
    </row>
    <row r="7" spans="20:24" ht="16.5" customHeight="1">
      <c r="T7" s="118" t="s">
        <v>5</v>
      </c>
      <c r="U7" s="119"/>
      <c r="V7" s="119"/>
      <c r="W7" s="119"/>
      <c r="X7" s="120"/>
    </row>
    <row r="8" spans="20:24" ht="16.5" customHeight="1">
      <c r="T8" s="121"/>
      <c r="U8" s="122"/>
      <c r="V8" s="122"/>
      <c r="W8" s="122"/>
      <c r="X8" s="123"/>
    </row>
    <row r="9" spans="20:24" ht="16.5" customHeight="1">
      <c r="T9" s="118">
        <f>n*p</f>
        <v>7.5</v>
      </c>
      <c r="U9" s="119"/>
      <c r="V9" s="119"/>
      <c r="W9" s="119"/>
      <c r="X9" s="120"/>
    </row>
    <row r="10" spans="20:24" ht="16.5" customHeight="1">
      <c r="T10" s="121"/>
      <c r="U10" s="122"/>
      <c r="V10" s="122"/>
      <c r="W10" s="122"/>
      <c r="X10" s="123"/>
    </row>
    <row r="11" spans="20:24" ht="16.5" customHeight="1">
      <c r="T11" s="35"/>
      <c r="U11" s="35"/>
      <c r="V11" s="35"/>
      <c r="W11" s="35"/>
      <c r="X11" s="35"/>
    </row>
    <row r="12" spans="20:24" ht="16.5" customHeight="1">
      <c r="T12" s="118" t="s">
        <v>30</v>
      </c>
      <c r="U12" s="119"/>
      <c r="V12" s="119"/>
      <c r="W12" s="119"/>
      <c r="X12" s="120"/>
    </row>
    <row r="13" spans="20:24" ht="16.5" customHeight="1">
      <c r="T13" s="121"/>
      <c r="U13" s="122"/>
      <c r="V13" s="122"/>
      <c r="W13" s="122"/>
      <c r="X13" s="123"/>
    </row>
    <row r="14" spans="20:24" ht="16.5" customHeight="1">
      <c r="T14" s="118" t="s">
        <v>6</v>
      </c>
      <c r="U14" s="119"/>
      <c r="V14" s="119"/>
      <c r="W14" s="119"/>
      <c r="X14" s="120"/>
    </row>
    <row r="15" spans="20:24" ht="16.5" customHeight="1">
      <c r="T15" s="121"/>
      <c r="U15" s="122"/>
      <c r="V15" s="122"/>
      <c r="W15" s="122"/>
      <c r="X15" s="123"/>
    </row>
    <row r="16" spans="20:24" ht="16.5" customHeight="1">
      <c r="T16" s="106">
        <f>SQRT(n*p*(1-p))</f>
        <v>2.29128784747792</v>
      </c>
      <c r="U16" s="107"/>
      <c r="V16" s="107"/>
      <c r="W16" s="107"/>
      <c r="X16" s="108"/>
    </row>
    <row r="17" spans="20:24" ht="16.5" customHeight="1">
      <c r="T17" s="109"/>
      <c r="U17" s="110"/>
      <c r="V17" s="110"/>
      <c r="W17" s="110"/>
      <c r="X17" s="111"/>
    </row>
    <row r="22" s="21" customFormat="1" ht="17.25" customHeight="1"/>
    <row r="23" spans="7:10" s="35" customFormat="1" ht="17.25" customHeight="1">
      <c r="G23" s="21"/>
      <c r="H23" s="21"/>
      <c r="I23" s="21"/>
      <c r="J23" s="21"/>
    </row>
    <row r="24" spans="3:10" s="57" customFormat="1" ht="17.25" customHeight="1">
      <c r="C24" s="58"/>
      <c r="D24" s="58"/>
      <c r="E24" s="58"/>
      <c r="F24" s="58"/>
      <c r="G24" s="21"/>
      <c r="H24" s="21"/>
      <c r="I24" s="21"/>
      <c r="J24" s="21"/>
    </row>
    <row r="25" spans="3:9" s="57" customFormat="1" ht="17.25" customHeight="1">
      <c r="C25" s="59"/>
      <c r="D25" s="58"/>
      <c r="E25" s="58"/>
      <c r="F25" s="58"/>
      <c r="G25" s="64"/>
      <c r="H25" s="64"/>
      <c r="I25" s="64"/>
    </row>
    <row r="26" spans="1:35" s="46" customFormat="1" ht="17.25" customHeight="1">
      <c r="A26" s="21"/>
      <c r="B26" s="37">
        <v>0</v>
      </c>
      <c r="C26" s="37">
        <f aca="true" t="shared" si="0" ref="C26:AF26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>
        <f t="shared" si="0"/>
      </c>
      <c r="AC26" s="37">
        <f t="shared" si="0"/>
      </c>
      <c r="AD26" s="37">
        <f t="shared" si="0"/>
      </c>
      <c r="AE26" s="37">
        <f t="shared" si="0"/>
      </c>
      <c r="AF26" s="37">
        <f t="shared" si="0"/>
      </c>
      <c r="AG26" s="21"/>
      <c r="AH26" s="21"/>
      <c r="AI26" s="21"/>
    </row>
    <row r="27" spans="1:35" s="46" customFormat="1" ht="17.25" customHeight="1">
      <c r="A27" s="35"/>
      <c r="B27" s="38">
        <f aca="true" t="shared" si="1" ref="B27:AF27">IF(k&lt;=n,BINOMDIST(k,n,p,FALSE),"")</f>
        <v>0.0001341068619663964</v>
      </c>
      <c r="C27" s="38">
        <f t="shared" si="1"/>
        <v>0.0014368592353542486</v>
      </c>
      <c r="D27" s="38">
        <f t="shared" si="1"/>
        <v>0.007389561781821851</v>
      </c>
      <c r="E27" s="38">
        <f t="shared" si="1"/>
        <v>0.02427998871170035</v>
      </c>
      <c r="F27" s="38">
        <f t="shared" si="1"/>
        <v>0.057231401963293724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0.1711936396919514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0.09163601238321359</v>
      </c>
      <c r="M27" s="38">
        <f t="shared" si="1"/>
        <v>0.05355351373044954</v>
      </c>
      <c r="N27" s="38">
        <f t="shared" si="1"/>
        <v>0.026776756865224755</v>
      </c>
      <c r="O27" s="38">
        <f t="shared" si="1"/>
        <v>0.01147575294223918</v>
      </c>
      <c r="P27" s="38">
        <f t="shared" si="1"/>
        <v>0.004215582713475619</v>
      </c>
      <c r="Q27" s="38">
        <f t="shared" si="1"/>
        <v>0.0013248974242351947</v>
      </c>
      <c r="R27" s="38">
        <f t="shared" si="1"/>
        <v>0.0003548832386344274</v>
      </c>
      <c r="S27" s="38">
        <f t="shared" si="1"/>
        <v>8.051972641285328E-05</v>
      </c>
      <c r="T27" s="38">
        <f t="shared" si="1"/>
        <v>1.533709074530538E-05</v>
      </c>
      <c r="U27" s="38">
        <f t="shared" si="1"/>
        <v>2.421645907153483E-06</v>
      </c>
      <c r="V27" s="38">
        <f t="shared" si="1"/>
        <v>3.113544737768763E-07</v>
      </c>
      <c r="W27" s="38">
        <f t="shared" si="1"/>
        <v>3.177086467110992E-08</v>
      </c>
      <c r="X27" s="38">
        <f t="shared" si="1"/>
        <v>2.475651792554024E-09</v>
      </c>
      <c r="Y27" s="38">
        <f t="shared" si="1"/>
        <v>1.383904728756899E-10</v>
      </c>
      <c r="Z27" s="38">
        <f t="shared" si="1"/>
        <v>4.942516888417491E-12</v>
      </c>
      <c r="AA27" s="38">
        <f t="shared" si="1"/>
        <v>8.47288609442996E-14</v>
      </c>
      <c r="AB27" s="38">
        <f t="shared" si="1"/>
      </c>
      <c r="AC27" s="38">
        <f t="shared" si="1"/>
      </c>
      <c r="AD27" s="38">
        <f t="shared" si="1"/>
      </c>
      <c r="AE27" s="38">
        <f t="shared" si="1"/>
      </c>
      <c r="AF27" s="38">
        <f t="shared" si="1"/>
      </c>
      <c r="AG27" s="35"/>
      <c r="AH27" s="35"/>
      <c r="AI27" s="35"/>
    </row>
    <row r="28" spans="4:6" s="46" customFormat="1" ht="17.25" customHeight="1">
      <c r="D28" s="48"/>
      <c r="E28" s="48"/>
      <c r="F28" s="48"/>
    </row>
    <row r="29" spans="2:12" s="33" customFormat="1" ht="16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sheetProtection/>
  <mergeCells count="7">
    <mergeCell ref="T16:X17"/>
    <mergeCell ref="B2:R3"/>
    <mergeCell ref="T5:X6"/>
    <mergeCell ref="T7:X8"/>
    <mergeCell ref="T9:X10"/>
    <mergeCell ref="T12:X13"/>
    <mergeCell ref="T14:X1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B2:X28"/>
  <sheetViews>
    <sheetView zoomScale="55" zoomScaleNormal="55" zoomScalePageLayoutView="0" workbookViewId="0" topLeftCell="A1">
      <selection activeCell="A1" sqref="A1"/>
    </sheetView>
  </sheetViews>
  <sheetFormatPr defaultColWidth="7.421875" defaultRowHeight="16.5" customHeight="1"/>
  <cols>
    <col min="1" max="19" width="7.421875" style="15" customWidth="1"/>
    <col min="20" max="24" width="7.421875" style="81" customWidth="1"/>
    <col min="25" max="16384" width="7.421875" style="15" customWidth="1"/>
  </cols>
  <sheetData>
    <row r="2" spans="2:24" s="33" customFormat="1" ht="16.5" customHeight="1">
      <c r="B2" s="130" t="s">
        <v>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T2" s="76"/>
      <c r="U2" s="76"/>
      <c r="V2" s="76"/>
      <c r="W2" s="76"/>
      <c r="X2" s="76"/>
    </row>
    <row r="3" spans="2:24" s="33" customFormat="1" ht="16.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  <c r="T3" s="76"/>
      <c r="U3" s="76"/>
      <c r="V3" s="76"/>
      <c r="W3" s="76"/>
      <c r="X3" s="76"/>
    </row>
    <row r="4" spans="3:24" s="28" customFormat="1" ht="16.5" customHeight="1">
      <c r="C4" s="29"/>
      <c r="E4" s="30"/>
      <c r="G4" s="31"/>
      <c r="H4" s="31"/>
      <c r="I4" s="31"/>
      <c r="T4" s="77"/>
      <c r="U4" s="77"/>
      <c r="V4" s="77"/>
      <c r="W4" s="77"/>
      <c r="X4" s="77"/>
    </row>
    <row r="5" spans="20:24" ht="16.5" customHeight="1">
      <c r="T5" s="136" t="s">
        <v>29</v>
      </c>
      <c r="U5" s="137"/>
      <c r="V5" s="137"/>
      <c r="W5" s="137"/>
      <c r="X5" s="138"/>
    </row>
    <row r="6" spans="20:24" ht="16.5" customHeight="1">
      <c r="T6" s="139"/>
      <c r="U6" s="140"/>
      <c r="V6" s="140"/>
      <c r="W6" s="140"/>
      <c r="X6" s="141"/>
    </row>
    <row r="7" spans="20:24" ht="16.5" customHeight="1">
      <c r="T7" s="136" t="s">
        <v>5</v>
      </c>
      <c r="U7" s="137"/>
      <c r="V7" s="137"/>
      <c r="W7" s="137"/>
      <c r="X7" s="138"/>
    </row>
    <row r="8" spans="20:24" ht="16.5" customHeight="1">
      <c r="T8" s="139"/>
      <c r="U8" s="140"/>
      <c r="V8" s="140"/>
      <c r="W8" s="140"/>
      <c r="X8" s="141"/>
    </row>
    <row r="9" spans="20:24" ht="16.5" customHeight="1">
      <c r="T9" s="136">
        <f>n*p</f>
        <v>7.5</v>
      </c>
      <c r="U9" s="137"/>
      <c r="V9" s="137"/>
      <c r="W9" s="137"/>
      <c r="X9" s="138"/>
    </row>
    <row r="10" spans="20:24" ht="16.5" customHeight="1">
      <c r="T10" s="139"/>
      <c r="U10" s="140"/>
      <c r="V10" s="140"/>
      <c r="W10" s="140"/>
      <c r="X10" s="141"/>
    </row>
    <row r="11" spans="20:24" ht="16.5" customHeight="1">
      <c r="T11" s="78"/>
      <c r="U11" s="78"/>
      <c r="V11" s="78"/>
      <c r="W11" s="78"/>
      <c r="X11" s="78"/>
    </row>
    <row r="12" spans="20:24" ht="16.5" customHeight="1">
      <c r="T12" s="136" t="s">
        <v>30</v>
      </c>
      <c r="U12" s="137"/>
      <c r="V12" s="137"/>
      <c r="W12" s="137"/>
      <c r="X12" s="138"/>
    </row>
    <row r="13" spans="20:24" ht="16.5" customHeight="1">
      <c r="T13" s="139"/>
      <c r="U13" s="140"/>
      <c r="V13" s="140"/>
      <c r="W13" s="140"/>
      <c r="X13" s="141"/>
    </row>
    <row r="14" spans="20:24" ht="16.5" customHeight="1">
      <c r="T14" s="136" t="s">
        <v>6</v>
      </c>
      <c r="U14" s="137"/>
      <c r="V14" s="137"/>
      <c r="W14" s="137"/>
      <c r="X14" s="138"/>
    </row>
    <row r="15" spans="20:24" ht="16.5" customHeight="1">
      <c r="T15" s="139"/>
      <c r="U15" s="140"/>
      <c r="V15" s="140"/>
      <c r="W15" s="140"/>
      <c r="X15" s="141"/>
    </row>
    <row r="16" spans="20:24" ht="16.5" customHeight="1">
      <c r="T16" s="124">
        <f>SQRT(n*p*(1-p))</f>
        <v>2.29128784747792</v>
      </c>
      <c r="U16" s="125"/>
      <c r="V16" s="125"/>
      <c r="W16" s="125"/>
      <c r="X16" s="126"/>
    </row>
    <row r="17" spans="20:24" ht="16.5" customHeight="1">
      <c r="T17" s="127"/>
      <c r="U17" s="128"/>
      <c r="V17" s="128"/>
      <c r="W17" s="128"/>
      <c r="X17" s="129"/>
    </row>
    <row r="22" spans="2:24" s="39" customFormat="1" ht="16.5" customHeight="1">
      <c r="B22" s="34"/>
      <c r="T22" s="79"/>
      <c r="U22" s="79"/>
      <c r="V22" s="79"/>
      <c r="W22" s="79"/>
      <c r="X22" s="79"/>
    </row>
    <row r="23" spans="2:24" s="33" customFormat="1" ht="16.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T23" s="76"/>
      <c r="U23" s="76"/>
      <c r="V23" s="76"/>
      <c r="W23" s="76"/>
      <c r="X23" s="76"/>
    </row>
    <row r="24" spans="2:24" s="33" customFormat="1" ht="16.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T24" s="76"/>
      <c r="U24" s="76"/>
      <c r="V24" s="76"/>
      <c r="W24" s="76"/>
      <c r="X24" s="76"/>
    </row>
    <row r="26" spans="4:24" s="46" customFormat="1" ht="17.25" customHeight="1">
      <c r="D26" s="48"/>
      <c r="E26" s="48"/>
      <c r="F26" s="48"/>
      <c r="T26" s="80"/>
      <c r="U26" s="80"/>
      <c r="V26" s="80"/>
      <c r="W26" s="80"/>
      <c r="X26" s="80"/>
    </row>
    <row r="27" spans="4:24" s="46" customFormat="1" ht="17.25" customHeight="1">
      <c r="D27" s="48"/>
      <c r="E27" s="48"/>
      <c r="F27" s="48"/>
      <c r="T27" s="80"/>
      <c r="U27" s="80"/>
      <c r="V27" s="80"/>
      <c r="W27" s="80"/>
      <c r="X27" s="80"/>
    </row>
    <row r="28" spans="4:24" s="46" customFormat="1" ht="17.25" customHeight="1">
      <c r="D28" s="48"/>
      <c r="E28" s="48"/>
      <c r="F28" s="48"/>
      <c r="T28" s="80"/>
      <c r="U28" s="80"/>
      <c r="V28" s="80"/>
      <c r="W28" s="80"/>
      <c r="X28" s="80"/>
    </row>
  </sheetData>
  <sheetProtection/>
  <mergeCells count="7">
    <mergeCell ref="T16:X17"/>
    <mergeCell ref="B2:R3"/>
    <mergeCell ref="T5:X6"/>
    <mergeCell ref="T7:X8"/>
    <mergeCell ref="T9:X10"/>
    <mergeCell ref="T12:X13"/>
    <mergeCell ref="T14:X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B2:R25"/>
  <sheetViews>
    <sheetView zoomScale="55" zoomScaleNormal="55" zoomScalePageLayoutView="0" workbookViewId="0" topLeftCell="A1">
      <selection activeCell="A1" sqref="A1"/>
    </sheetView>
  </sheetViews>
  <sheetFormatPr defaultColWidth="7.421875" defaultRowHeight="16.5" customHeight="1"/>
  <cols>
    <col min="1" max="16384" width="7.421875" style="15" customWidth="1"/>
  </cols>
  <sheetData>
    <row r="2" spans="2:18" s="33" customFormat="1" ht="16.5" customHeight="1">
      <c r="B2" s="144" t="s">
        <v>45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2:18" s="33" customFormat="1" ht="16.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</row>
    <row r="4" spans="3:9" s="28" customFormat="1" ht="16.5" customHeight="1">
      <c r="C4" s="29"/>
      <c r="E4" s="30"/>
      <c r="G4" s="31"/>
      <c r="H4" s="31"/>
      <c r="I4" s="31"/>
    </row>
    <row r="22" spans="2:13" s="39" customFormat="1" ht="16.5" customHeight="1">
      <c r="B22" s="34"/>
      <c r="J22" s="142" t="s">
        <v>9</v>
      </c>
      <c r="K22" s="142"/>
      <c r="L22" s="142" t="s">
        <v>10</v>
      </c>
      <c r="M22" s="142"/>
    </row>
    <row r="23" spans="10:13" ht="16.5" customHeight="1">
      <c r="J23" s="142"/>
      <c r="K23" s="142"/>
      <c r="L23" s="142"/>
      <c r="M23" s="142"/>
    </row>
    <row r="24" spans="10:13" ht="16.5" customHeight="1">
      <c r="J24" s="143">
        <v>5</v>
      </c>
      <c r="K24" s="143"/>
      <c r="L24" s="143">
        <v>10</v>
      </c>
      <c r="M24" s="143"/>
    </row>
    <row r="25" spans="10:13" ht="16.5" customHeight="1">
      <c r="J25" s="143"/>
      <c r="K25" s="143"/>
      <c r="L25" s="143"/>
      <c r="M25" s="143"/>
    </row>
  </sheetData>
  <sheetProtection/>
  <mergeCells count="5">
    <mergeCell ref="J22:K23"/>
    <mergeCell ref="L22:M23"/>
    <mergeCell ref="J24:K25"/>
    <mergeCell ref="L24:M25"/>
    <mergeCell ref="B2:R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3:AA35"/>
  <sheetViews>
    <sheetView zoomScale="55" zoomScaleNormal="55" zoomScalePageLayoutView="0" workbookViewId="0" topLeftCell="A1">
      <selection activeCell="A1" sqref="A1"/>
    </sheetView>
  </sheetViews>
  <sheetFormatPr defaultColWidth="7.421875" defaultRowHeight="16.5" customHeight="1"/>
  <cols>
    <col min="1" max="19" width="7.421875" style="15" customWidth="1"/>
    <col min="20" max="20" width="11.28125" style="15" bestFit="1" customWidth="1"/>
    <col min="21" max="23" width="7.421875" style="15" customWidth="1"/>
    <col min="24" max="27" width="7.421875" style="21" customWidth="1"/>
    <col min="28" max="16384" width="7.421875" style="15" customWidth="1"/>
  </cols>
  <sheetData>
    <row r="3" spans="2:22" s="33" customFormat="1" ht="16.5" customHeight="1">
      <c r="B3" s="151" t="s">
        <v>33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T3" s="159">
        <f>_xlfn.BINOM.DIST(L25,T8,V8,TRUE)-_xlfn.BINOM.DIST(J25-1,T8,V8,TRUE)</f>
        <v>0.8117280703241314</v>
      </c>
      <c r="U3" s="160"/>
      <c r="V3" s="161"/>
    </row>
    <row r="4" spans="2:22" s="33" customFormat="1" ht="16.5" customHeigh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T4" s="162"/>
      <c r="U4" s="163"/>
      <c r="V4" s="164"/>
    </row>
    <row r="5" spans="3:9" s="28" customFormat="1" ht="16.5" customHeight="1">
      <c r="C5" s="29"/>
      <c r="E5" s="30"/>
      <c r="G5" s="31"/>
      <c r="H5" s="31"/>
      <c r="I5" s="31"/>
    </row>
    <row r="6" spans="20:23" ht="16.5" customHeight="1">
      <c r="T6" s="157" t="s">
        <v>4</v>
      </c>
      <c r="U6" s="157"/>
      <c r="V6" s="157" t="s">
        <v>19</v>
      </c>
      <c r="W6" s="157"/>
    </row>
    <row r="7" spans="20:23" ht="16.5" customHeight="1">
      <c r="T7" s="157"/>
      <c r="U7" s="157"/>
      <c r="V7" s="157"/>
      <c r="W7" s="157"/>
    </row>
    <row r="8" spans="20:23" ht="16.5" customHeight="1">
      <c r="T8" s="157">
        <f>1!D5</f>
        <v>25</v>
      </c>
      <c r="U8" s="157"/>
      <c r="V8" s="158">
        <f>1!D8</f>
        <v>0.3</v>
      </c>
      <c r="W8" s="158"/>
    </row>
    <row r="9" spans="20:23" ht="16.5" customHeight="1">
      <c r="T9" s="157"/>
      <c r="U9" s="157"/>
      <c r="V9" s="158"/>
      <c r="W9" s="158"/>
    </row>
    <row r="13" spans="20:23" ht="16.5" customHeight="1">
      <c r="T13" s="71"/>
      <c r="U13" s="71"/>
      <c r="V13" s="21"/>
      <c r="W13" s="21"/>
    </row>
    <row r="23" spans="2:27" s="39" customFormat="1" ht="16.5" customHeight="1">
      <c r="B23" s="34"/>
      <c r="J23" s="150" t="s">
        <v>9</v>
      </c>
      <c r="K23" s="150"/>
      <c r="L23" s="150" t="s">
        <v>10</v>
      </c>
      <c r="M23" s="150"/>
      <c r="X23" s="33"/>
      <c r="Y23" s="33"/>
      <c r="Z23" s="33"/>
      <c r="AA23" s="33"/>
    </row>
    <row r="24" spans="2:13" s="33" customFormat="1" ht="16.5" customHeight="1">
      <c r="B24" s="32"/>
      <c r="C24" s="32"/>
      <c r="D24" s="32"/>
      <c r="E24" s="32"/>
      <c r="F24" s="32"/>
      <c r="G24" s="32"/>
      <c r="H24" s="32"/>
      <c r="I24" s="32"/>
      <c r="J24" s="150"/>
      <c r="K24" s="150"/>
      <c r="L24" s="150"/>
      <c r="M24" s="150"/>
    </row>
    <row r="25" spans="2:27" s="33" customFormat="1" ht="16.5" customHeight="1">
      <c r="B25" s="32"/>
      <c r="C25" s="32"/>
      <c r="D25" s="32"/>
      <c r="E25" s="32"/>
      <c r="F25" s="32"/>
      <c r="G25" s="32"/>
      <c r="H25" s="32"/>
      <c r="I25" s="32"/>
      <c r="J25" s="150">
        <f>A</f>
        <v>5</v>
      </c>
      <c r="K25" s="150"/>
      <c r="L25" s="150">
        <f>B</f>
        <v>10</v>
      </c>
      <c r="M25" s="150"/>
      <c r="X25" s="21"/>
      <c r="Y25" s="21"/>
      <c r="Z25" s="21"/>
      <c r="AA25" s="21"/>
    </row>
    <row r="26" spans="10:13" ht="16.5" customHeight="1">
      <c r="J26" s="150"/>
      <c r="K26" s="150"/>
      <c r="L26" s="150"/>
      <c r="M26" s="150"/>
    </row>
    <row r="27" spans="4:27" s="46" customFormat="1" ht="17.25" customHeight="1">
      <c r="D27" s="48"/>
      <c r="E27" s="48"/>
      <c r="F27" s="48"/>
      <c r="X27" s="21"/>
      <c r="Y27" s="21"/>
      <c r="Z27" s="21"/>
      <c r="AA27" s="21"/>
    </row>
    <row r="28" spans="4:27" s="46" customFormat="1" ht="17.25" customHeight="1">
      <c r="D28" s="48"/>
      <c r="E28" s="48"/>
      <c r="F28" s="48"/>
      <c r="X28" s="21"/>
      <c r="Y28" s="21"/>
      <c r="Z28" s="21"/>
      <c r="AA28" s="21"/>
    </row>
    <row r="29" spans="4:27" s="46" customFormat="1" ht="17.25" customHeight="1">
      <c r="D29" s="48"/>
      <c r="E29" s="48"/>
      <c r="F29" s="48"/>
      <c r="X29" s="33"/>
      <c r="Y29" s="33"/>
      <c r="Z29" s="33"/>
      <c r="AA29" s="33"/>
    </row>
    <row r="30" spans="24:27" ht="16.5" customHeight="1">
      <c r="X30" s="33"/>
      <c r="Y30" s="33"/>
      <c r="Z30" s="33"/>
      <c r="AA30" s="33"/>
    </row>
    <row r="31" spans="24:27" ht="16.5" customHeight="1">
      <c r="X31" s="33"/>
      <c r="Y31" s="33"/>
      <c r="Z31" s="33"/>
      <c r="AA31" s="33"/>
    </row>
    <row r="33" spans="24:27" ht="16.5" customHeight="1">
      <c r="X33" s="72"/>
      <c r="Y33" s="72"/>
      <c r="Z33" s="72"/>
      <c r="AA33" s="72"/>
    </row>
    <row r="34" spans="24:27" ht="16.5" customHeight="1">
      <c r="X34" s="72"/>
      <c r="Y34" s="72"/>
      <c r="Z34" s="72"/>
      <c r="AA34" s="72"/>
    </row>
    <row r="35" spans="24:27" ht="16.5" customHeight="1">
      <c r="X35" s="72"/>
      <c r="Y35" s="72"/>
      <c r="Z35" s="72"/>
      <c r="AA35" s="72"/>
    </row>
  </sheetData>
  <sheetProtection/>
  <mergeCells count="10">
    <mergeCell ref="J25:K26"/>
    <mergeCell ref="L25:M26"/>
    <mergeCell ref="B3:R4"/>
    <mergeCell ref="T6:U7"/>
    <mergeCell ref="T8:U9"/>
    <mergeCell ref="V6:W7"/>
    <mergeCell ref="V8:W9"/>
    <mergeCell ref="T3:V4"/>
    <mergeCell ref="J23:K24"/>
    <mergeCell ref="L23:M2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B3:AF31"/>
  <sheetViews>
    <sheetView zoomScale="55" zoomScaleNormal="55" zoomScalePageLayoutView="0" workbookViewId="0" topLeftCell="A1">
      <selection activeCell="Y21" sqref="Y21"/>
    </sheetView>
  </sheetViews>
  <sheetFormatPr defaultColWidth="7.421875" defaultRowHeight="16.5" customHeight="1"/>
  <cols>
    <col min="1" max="19" width="7.421875" style="15" customWidth="1"/>
    <col min="20" max="24" width="13.00390625" style="15" customWidth="1"/>
    <col min="25" max="28" width="15.421875" style="73" customWidth="1"/>
    <col min="29" max="29" width="15.421875" style="74" customWidth="1"/>
    <col min="30" max="30" width="11.00390625" style="74" customWidth="1"/>
    <col min="31" max="16384" width="7.421875" style="15" customWidth="1"/>
  </cols>
  <sheetData>
    <row r="3" spans="2:32" s="33" customFormat="1" ht="16.5" customHeight="1">
      <c r="B3" s="151" t="s">
        <v>39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X3" s="15"/>
      <c r="AE3" s="73"/>
      <c r="AF3" s="73"/>
    </row>
    <row r="4" spans="2:32" s="33" customFormat="1" ht="16.5" customHeigh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X4" s="15"/>
      <c r="AE4" s="73"/>
      <c r="AF4" s="73"/>
    </row>
    <row r="5" spans="3:32" s="28" customFormat="1" ht="16.5" customHeight="1">
      <c r="C5" s="29"/>
      <c r="E5" s="30"/>
      <c r="G5" s="31"/>
      <c r="H5" s="31"/>
      <c r="I5" s="31"/>
      <c r="X5" s="15"/>
      <c r="AE5" s="73"/>
      <c r="AF5" s="73"/>
    </row>
    <row r="6" spans="20:32" ht="16.5" customHeight="1">
      <c r="T6" s="165" t="s">
        <v>42</v>
      </c>
      <c r="U6" s="165"/>
      <c r="V6" s="165"/>
      <c r="W6" s="165"/>
      <c r="AE6" s="73"/>
      <c r="AF6" s="73"/>
    </row>
    <row r="7" spans="20:32" ht="16.5" customHeight="1">
      <c r="T7" s="165"/>
      <c r="U7" s="165"/>
      <c r="V7" s="165"/>
      <c r="W7" s="165"/>
      <c r="AE7" s="73"/>
      <c r="AF7" s="73"/>
    </row>
    <row r="8" spans="20:32" ht="16.5" customHeight="1">
      <c r="T8" s="176" t="s">
        <v>43</v>
      </c>
      <c r="U8" s="176"/>
      <c r="V8" s="177">
        <f>_xlfn.BINOM.DIST(L26,T26,V26,TRUE)-_xlfn.BINOM.DIST(J26-1,T26,V26,TRUE)</f>
        <v>0.8117280703241314</v>
      </c>
      <c r="W8" s="177"/>
      <c r="AE8" s="73"/>
      <c r="AF8" s="73"/>
    </row>
    <row r="9" spans="20:23" ht="16.5" customHeight="1">
      <c r="T9" s="176"/>
      <c r="U9" s="176"/>
      <c r="V9" s="177"/>
      <c r="W9" s="177"/>
    </row>
    <row r="12" ht="16.5" customHeight="1">
      <c r="T12" s="15" t="s">
        <v>34</v>
      </c>
    </row>
    <row r="13" spans="20:23" ht="16.5" customHeight="1">
      <c r="T13" s="174" t="s">
        <v>15</v>
      </c>
      <c r="U13" s="174"/>
      <c r="V13" s="174" t="s">
        <v>16</v>
      </c>
      <c r="W13" s="174"/>
    </row>
    <row r="14" spans="20:29" ht="16.5" customHeight="1">
      <c r="T14" s="174"/>
      <c r="U14" s="174"/>
      <c r="V14" s="174"/>
      <c r="W14" s="174"/>
      <c r="AC14" s="15"/>
    </row>
    <row r="15" spans="20:29" ht="16.5" customHeight="1">
      <c r="T15" s="174">
        <f>A-0.5</f>
        <v>4.5</v>
      </c>
      <c r="U15" s="174"/>
      <c r="V15" s="175">
        <f>B+0.52</f>
        <v>10.52</v>
      </c>
      <c r="W15" s="175"/>
      <c r="AC15" s="15"/>
    </row>
    <row r="16" spans="20:29" ht="16.5" customHeight="1">
      <c r="T16" s="174"/>
      <c r="U16" s="174"/>
      <c r="V16" s="175"/>
      <c r="W16" s="175"/>
      <c r="AC16" s="15"/>
    </row>
    <row r="17" ht="16.5" customHeight="1">
      <c r="AC17" s="15"/>
    </row>
    <row r="18" spans="20:29" ht="16.5" customHeight="1">
      <c r="T18" s="185" t="s">
        <v>44</v>
      </c>
      <c r="U18" s="185"/>
      <c r="V18" s="185"/>
      <c r="W18" s="185"/>
      <c r="AC18" s="15"/>
    </row>
    <row r="19" spans="20:29" ht="16.5" customHeight="1">
      <c r="T19" s="185"/>
      <c r="U19" s="185"/>
      <c r="V19" s="185"/>
      <c r="W19" s="185"/>
      <c r="AC19" s="15"/>
    </row>
    <row r="20" spans="20:29" ht="16.5" customHeight="1">
      <c r="T20" s="178" t="s">
        <v>43</v>
      </c>
      <c r="U20" s="178"/>
      <c r="V20" s="179">
        <f>_xlfn.NORM.DIST(V15,T30,V30,TRUE)-_xlfn.NORM.DIST(T15,T30,V30,TRUE)</f>
        <v>0.811039079140934</v>
      </c>
      <c r="W20" s="179"/>
      <c r="AC20" s="15"/>
    </row>
    <row r="21" spans="20:29" ht="16.5" customHeight="1">
      <c r="T21" s="178"/>
      <c r="U21" s="178"/>
      <c r="V21" s="179"/>
      <c r="W21" s="179"/>
      <c r="AC21" s="15"/>
    </row>
    <row r="22" ht="16.5" customHeight="1">
      <c r="AC22" s="39"/>
    </row>
    <row r="23" s="39" customFormat="1" ht="16.5" customHeight="1">
      <c r="AC23" s="33"/>
    </row>
    <row r="24" spans="10:30" s="33" customFormat="1" ht="16.5" customHeight="1">
      <c r="J24" s="174" t="s">
        <v>9</v>
      </c>
      <c r="K24" s="174"/>
      <c r="L24" s="174" t="s">
        <v>10</v>
      </c>
      <c r="M24" s="174"/>
      <c r="T24" s="166" t="s">
        <v>4</v>
      </c>
      <c r="U24" s="167"/>
      <c r="V24" s="166" t="s">
        <v>19</v>
      </c>
      <c r="W24" s="167"/>
      <c r="Y24" s="73"/>
      <c r="Z24" s="73"/>
      <c r="AA24" s="73"/>
      <c r="AB24" s="74"/>
      <c r="AC24" s="74"/>
      <c r="AD24" s="74"/>
    </row>
    <row r="25" spans="10:30" s="33" customFormat="1" ht="16.5" customHeight="1">
      <c r="J25" s="174"/>
      <c r="K25" s="174"/>
      <c r="L25" s="174"/>
      <c r="M25" s="174"/>
      <c r="T25" s="168"/>
      <c r="U25" s="169"/>
      <c r="V25" s="168"/>
      <c r="W25" s="169"/>
      <c r="AC25" s="74"/>
      <c r="AD25" s="74"/>
    </row>
    <row r="26" spans="10:23" ht="16.5" customHeight="1">
      <c r="J26" s="174">
        <f>A</f>
        <v>5</v>
      </c>
      <c r="K26" s="174"/>
      <c r="L26" s="174">
        <f>B</f>
        <v>10</v>
      </c>
      <c r="M26" s="174"/>
      <c r="T26" s="170">
        <f>1!D5</f>
        <v>25</v>
      </c>
      <c r="U26" s="171"/>
      <c r="V26" s="170">
        <f>1!D8</f>
        <v>0.3</v>
      </c>
      <c r="W26" s="171"/>
    </row>
    <row r="27" spans="10:23" ht="16.5" customHeight="1">
      <c r="J27" s="174"/>
      <c r="K27" s="174"/>
      <c r="L27" s="174"/>
      <c r="M27" s="174"/>
      <c r="T27" s="172"/>
      <c r="U27" s="173"/>
      <c r="V27" s="172"/>
      <c r="W27" s="173"/>
    </row>
    <row r="28" spans="20:23" ht="16.5" customHeight="1">
      <c r="T28" s="184" t="s">
        <v>32</v>
      </c>
      <c r="U28" s="184"/>
      <c r="V28" s="166" t="s">
        <v>28</v>
      </c>
      <c r="W28" s="167"/>
    </row>
    <row r="29" spans="20:23" ht="16.5" customHeight="1">
      <c r="T29" s="184"/>
      <c r="U29" s="184"/>
      <c r="V29" s="168"/>
      <c r="W29" s="169"/>
    </row>
    <row r="30" spans="20:23" ht="16.5" customHeight="1">
      <c r="T30" s="186">
        <f>n*p</f>
        <v>7.5</v>
      </c>
      <c r="U30" s="186"/>
      <c r="V30" s="180">
        <f>SQRT(n*p*(1-p))</f>
        <v>2.29128784747792</v>
      </c>
      <c r="W30" s="181"/>
    </row>
    <row r="31" spans="20:23" ht="16.5" customHeight="1">
      <c r="T31" s="186"/>
      <c r="U31" s="186"/>
      <c r="V31" s="182"/>
      <c r="W31" s="183"/>
    </row>
  </sheetData>
  <sheetProtection/>
  <mergeCells count="23">
    <mergeCell ref="J24:K25"/>
    <mergeCell ref="L26:M27"/>
    <mergeCell ref="J26:K27"/>
    <mergeCell ref="T18:W19"/>
    <mergeCell ref="V28:W29"/>
    <mergeCell ref="T30:U31"/>
    <mergeCell ref="V20:W21"/>
    <mergeCell ref="T24:U25"/>
    <mergeCell ref="T26:U27"/>
    <mergeCell ref="T13:U14"/>
    <mergeCell ref="V13:W14"/>
    <mergeCell ref="V30:W31"/>
    <mergeCell ref="T28:U29"/>
    <mergeCell ref="B3:R4"/>
    <mergeCell ref="T6:W7"/>
    <mergeCell ref="V24:W25"/>
    <mergeCell ref="V26:W27"/>
    <mergeCell ref="T15:U16"/>
    <mergeCell ref="V15:W16"/>
    <mergeCell ref="L24:M25"/>
    <mergeCell ref="T8:U9"/>
    <mergeCell ref="V8:W9"/>
    <mergeCell ref="T20:U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E12:E1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37.28125" style="0" bestFit="1" customWidth="1"/>
  </cols>
  <sheetData>
    <row r="11" ht="13.5" thickBot="1"/>
    <row r="12" ht="90.75" thickBot="1">
      <c r="E12" s="75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család</dc:creator>
  <cp:keywords/>
  <dc:description/>
  <cp:lastModifiedBy>vetieradmin</cp:lastModifiedBy>
  <dcterms:created xsi:type="dcterms:W3CDTF">2004-02-26T20:46:36Z</dcterms:created>
  <dcterms:modified xsi:type="dcterms:W3CDTF">2016-10-28T07:50:50Z</dcterms:modified>
  <cp:category/>
  <cp:version/>
  <cp:contentType/>
  <cp:contentStatus/>
</cp:coreProperties>
</file>