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85" windowWidth="12120" windowHeight="801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definedNames>
    <definedName name="_xlfn.AVERAGEIF" hidden="1">#NAME?</definedName>
    <definedName name="_xlfn.IFERROR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<sst xmlns="http://schemas.openxmlformats.org/spreadsheetml/2006/main" count="3354" uniqueCount="1293">
  <si>
    <t>Returns the smallest value for which the cumulative binomial distribution is less than or equal to a criterion value</t>
  </si>
  <si>
    <t>DEVSQ</t>
  </si>
  <si>
    <t>Returns the sum of squares of deviations</t>
  </si>
  <si>
    <t>EXPONDIST</t>
  </si>
  <si>
    <t>Returns the exponential distribution</t>
  </si>
  <si>
    <t>FDIST</t>
  </si>
  <si>
    <t>Returns the F probability distribution</t>
  </si>
  <si>
    <t>FINV</t>
  </si>
  <si>
    <t>Returns the inverse of the F probability distribution</t>
  </si>
  <si>
    <t>FISHER</t>
  </si>
  <si>
    <t>Returns the Fisher transformation</t>
  </si>
  <si>
    <t>FISHERINV</t>
  </si>
  <si>
    <t>Returns the inverse of the Fisher transformation</t>
  </si>
  <si>
    <t>FORECAST</t>
  </si>
  <si>
    <t>Returns a value along a linear trend</t>
  </si>
  <si>
    <t>FREQUENCY</t>
  </si>
  <si>
    <t>Returns a frequency distribution as a vertical array</t>
  </si>
  <si>
    <t>FTEST</t>
  </si>
  <si>
    <t>Returns the result of an F-test</t>
  </si>
  <si>
    <t>GAMMADIST</t>
  </si>
  <si>
    <t>Returns the gamma distribution</t>
  </si>
  <si>
    <t>GAMMAINV</t>
  </si>
  <si>
    <t>Returns the inverse of the gamma cumulative distribution</t>
  </si>
  <si>
    <t>GAMMALN</t>
  </si>
  <si>
    <t>Returns the natural logarithm of the gamma function, Γ(x)</t>
  </si>
  <si>
    <t>GEOMEAN</t>
  </si>
  <si>
    <t>Returns the geometric mean</t>
  </si>
  <si>
    <t>GROWTH</t>
  </si>
  <si>
    <t>Returns values along an exponential trend</t>
  </si>
  <si>
    <t>HARMEAN</t>
  </si>
  <si>
    <t>Returns the harmonic mean</t>
  </si>
  <si>
    <t>HYPGEOMDIST</t>
  </si>
  <si>
    <t>Returns the hypergeometric distribution</t>
  </si>
  <si>
    <t>INTERCEPT</t>
  </si>
  <si>
    <t>Returns the intercept of the linear regression line</t>
  </si>
  <si>
    <t>KURT</t>
  </si>
  <si>
    <t>Returns the kurtosis of a data set</t>
  </si>
  <si>
    <t>LARGE</t>
  </si>
  <si>
    <t>Returns the k-th largest value in a data set</t>
  </si>
  <si>
    <t>LINEST</t>
  </si>
  <si>
    <t>Returns the parameters of a linear trend</t>
  </si>
  <si>
    <t>LOGEST</t>
  </si>
  <si>
    <t>Returns the parameters of an exponential trend</t>
  </si>
  <si>
    <t>LOGINV</t>
  </si>
  <si>
    <t>Returns the inverse of the lognormal distribution</t>
  </si>
  <si>
    <t>LOGNORMDIST</t>
  </si>
  <si>
    <t>Returns the cumulative lognormal distribution</t>
  </si>
  <si>
    <t>MAX</t>
  </si>
  <si>
    <t>Returns the maximum value in a list of arguments</t>
  </si>
  <si>
    <t>MAXA</t>
  </si>
  <si>
    <t>Returns the maximum value in a list of arguments, including numbers, text, and logical values</t>
  </si>
  <si>
    <t>MEDIAN</t>
  </si>
  <si>
    <t>Returns the median of the given numbers</t>
  </si>
  <si>
    <t>MIN</t>
  </si>
  <si>
    <t>Returns the minimum value in a list of arguments</t>
  </si>
  <si>
    <t>MINA</t>
  </si>
  <si>
    <t>Returns the smallest value in a list of arguments, including numbers, text, and logical values</t>
  </si>
  <si>
    <t>MODE</t>
  </si>
  <si>
    <t>Returns the most common value in a data set</t>
  </si>
  <si>
    <t>NEGBINOMDIST</t>
  </si>
  <si>
    <t>Returns the negative binomial distribution</t>
  </si>
  <si>
    <t>NORMDIST</t>
  </si>
  <si>
    <t>Returns the normal cumulative distribution</t>
  </si>
  <si>
    <t>NORMINV</t>
  </si>
  <si>
    <t>Returns the inverse of the normal cumulative distribution</t>
  </si>
  <si>
    <t>NORMSDIST</t>
  </si>
  <si>
    <t>Returns the standard normal cumulative distribution</t>
  </si>
  <si>
    <t>NORMSINV</t>
  </si>
  <si>
    <t>Returns the inverse of the standard normal cumulative distribution</t>
  </si>
  <si>
    <t>PEARSON</t>
  </si>
  <si>
    <t>Returns the Pearson product moment correlation coefficient</t>
  </si>
  <si>
    <t>PERCENTILE</t>
  </si>
  <si>
    <t>Returns the k-th percentile of values in a range</t>
  </si>
  <si>
    <t>PERCENTRANK</t>
  </si>
  <si>
    <t>Returns the percentage rank of a value in a data set</t>
  </si>
  <si>
    <t>PERMUT</t>
  </si>
  <si>
    <t>Returns the number of permutations for a given number of objects</t>
  </si>
  <si>
    <t>POISSON</t>
  </si>
  <si>
    <t>Returns the Poisson distribution</t>
  </si>
  <si>
    <t>PROB</t>
  </si>
  <si>
    <t>Returns the probability that values in a range are between two limits</t>
  </si>
  <si>
    <t>QUARTILE</t>
  </si>
  <si>
    <t>Returns the quartile of a data set</t>
  </si>
  <si>
    <t>RANK</t>
  </si>
  <si>
    <t>Returns the rank of a number in a list of numbers</t>
  </si>
  <si>
    <t>RSQ</t>
  </si>
  <si>
    <t>Returns the square of the Pearson product moment correlation coefficient</t>
  </si>
  <si>
    <t>SKEW</t>
  </si>
  <si>
    <t>Returns the skewness of a distribution</t>
  </si>
  <si>
    <t>SLOPE</t>
  </si>
  <si>
    <t>Returns the slope of the linear regression line</t>
  </si>
  <si>
    <t>SMALL</t>
  </si>
  <si>
    <t>Returns the k-th smallest value in a data set</t>
  </si>
  <si>
    <t>STANDARDIZE</t>
  </si>
  <si>
    <t>Returns a normalized value</t>
  </si>
  <si>
    <t>STDEV</t>
  </si>
  <si>
    <t>Estimates standard deviation based on a sample</t>
  </si>
  <si>
    <t>STDEVA</t>
  </si>
  <si>
    <t>Estimates standard deviation based on a sample, including numbers, text, and logical values</t>
  </si>
  <si>
    <t>STDEVP</t>
  </si>
  <si>
    <t>Calculates standard deviation based on the entire population</t>
  </si>
  <si>
    <t>STDEVPA</t>
  </si>
  <si>
    <t>Calculates standard deviation based on the entire population, including numbers, text, and logical values</t>
  </si>
  <si>
    <t>STEYX</t>
  </si>
  <si>
    <t>Returns the standard error of the predicted y-value for each x in the regression</t>
  </si>
  <si>
    <t>TDIST</t>
  </si>
  <si>
    <t>Returns the Student's t-distribution</t>
  </si>
  <si>
    <t>TINV</t>
  </si>
  <si>
    <t>Returns the inverse of the Student's t-distribution</t>
  </si>
  <si>
    <t>TREND</t>
  </si>
  <si>
    <t>Returns values along a linear trend</t>
  </si>
  <si>
    <t>TRIMMEAN</t>
  </si>
  <si>
    <t>Returns the mean of the interior of a data set</t>
  </si>
  <si>
    <t>TTEST</t>
  </si>
  <si>
    <t>Returns the probability associated with a Student's t-test</t>
  </si>
  <si>
    <t>VAR</t>
  </si>
  <si>
    <t>Estimates variance based on a sample</t>
  </si>
  <si>
    <t>VARA</t>
  </si>
  <si>
    <t>Estimates variance based on a sample, including numbers, text, and logical values</t>
  </si>
  <si>
    <t>VARP</t>
  </si>
  <si>
    <t>Calculates variance based on the entire population</t>
  </si>
  <si>
    <t>VARPA</t>
  </si>
  <si>
    <t>Calculates variance based on the entire population, including numbers, text, and logical values</t>
  </si>
  <si>
    <t>WEIBULL</t>
  </si>
  <si>
    <t>Returns the Weibull distribution</t>
  </si>
  <si>
    <t>ZTEST</t>
  </si>
  <si>
    <t>Returns the one-tailed probability-value of a z-test</t>
  </si>
  <si>
    <t>Math and trigonometry functions</t>
  </si>
  <si>
    <t>ABS</t>
  </si>
  <si>
    <t>Returns the absolute value of a number</t>
  </si>
  <si>
    <t>ACOS</t>
  </si>
  <si>
    <t>Returns the arccosine of a number</t>
  </si>
  <si>
    <t>ACOSH</t>
  </si>
  <si>
    <t>Returns the inverse hyperbolic cosine of a number</t>
  </si>
  <si>
    <t>ASIN</t>
  </si>
  <si>
    <t>Returns the arcsine of a number</t>
  </si>
  <si>
    <t>ASINH</t>
  </si>
  <si>
    <t>Returns the inverse hyperbolic sine of a number</t>
  </si>
  <si>
    <t>ATAN</t>
  </si>
  <si>
    <t>Returns the arctangent of a number</t>
  </si>
  <si>
    <t>ATAN2</t>
  </si>
  <si>
    <t>Returns the arctangent from x- and y-coordinates</t>
  </si>
  <si>
    <t>ATANH</t>
  </si>
  <si>
    <t>Returns the inverse hyperbolic tangent of a number</t>
  </si>
  <si>
    <t>CEILING</t>
  </si>
  <si>
    <t>Rounds a number to the nearest integer or to the nearest multiple of significance</t>
  </si>
  <si>
    <t>COMBIN</t>
  </si>
  <si>
    <t>Returns the number of combinations for a given number of objects</t>
  </si>
  <si>
    <t>COS</t>
  </si>
  <si>
    <t>Returns the cosine of a number</t>
  </si>
  <si>
    <t>COSH</t>
  </si>
  <si>
    <t>Returns the hyperbolic cosine of a number</t>
  </si>
  <si>
    <t>DEGREES</t>
  </si>
  <si>
    <t>Converts radians to degrees</t>
  </si>
  <si>
    <t>EVEN</t>
  </si>
  <si>
    <t>Rounds a number up to the nearest even integer</t>
  </si>
  <si>
    <t>EXP</t>
  </si>
  <si>
    <r>
      <t xml:space="preserve">Returns </t>
    </r>
    <r>
      <rPr>
        <i/>
        <sz val="11"/>
        <color indexed="8"/>
        <rFont val="Calibri"/>
        <family val="2"/>
      </rPr>
      <t>e</t>
    </r>
    <r>
      <rPr>
        <sz val="11"/>
        <color indexed="8"/>
        <rFont val="Calibri"/>
        <family val="2"/>
      </rPr>
      <t xml:space="preserve"> raised to the power of a given number</t>
    </r>
  </si>
  <si>
    <t>FACT</t>
  </si>
  <si>
    <t>Returns the factorial of a number</t>
  </si>
  <si>
    <t>FACTDOUBLE</t>
  </si>
  <si>
    <t>Returns the double factorial of a number</t>
  </si>
  <si>
    <t>FLOOR</t>
  </si>
  <si>
    <t>Rounds a number down, toward zero</t>
  </si>
  <si>
    <t>GCD</t>
  </si>
  <si>
    <t>Returns the greatest common divisor</t>
  </si>
  <si>
    <t>INT</t>
  </si>
  <si>
    <t>Rounds a number down to the nearest integer</t>
  </si>
  <si>
    <t>LCM</t>
  </si>
  <si>
    <t>Returns the least common multiple</t>
  </si>
  <si>
    <t>LN</t>
  </si>
  <si>
    <t>Returns the natural logarithm of a number</t>
  </si>
  <si>
    <t>LOG</t>
  </si>
  <si>
    <t>Returns the logarithm of a number to a specified base</t>
  </si>
  <si>
    <t>LOG10</t>
  </si>
  <si>
    <t>Returns the base-10 logarithm of a number</t>
  </si>
  <si>
    <t>MDETERM</t>
  </si>
  <si>
    <t>Returns the matrix determinant of an array</t>
  </si>
  <si>
    <t>MINVERSE</t>
  </si>
  <si>
    <t>Returns the matrix inverse of an array</t>
  </si>
  <si>
    <t>MMULT</t>
  </si>
  <si>
    <t>Returns the matrix product of two arrays</t>
  </si>
  <si>
    <t>MOD</t>
  </si>
  <si>
    <t>Returns the remainder from division</t>
  </si>
  <si>
    <t>MROUND</t>
  </si>
  <si>
    <t>Returns a number rounded to the desired multiple</t>
  </si>
  <si>
    <t>MULTINOMIAL</t>
  </si>
  <si>
    <t>Returns the multinomial of a set of numbers</t>
  </si>
  <si>
    <t>ODD</t>
  </si>
  <si>
    <t>Rounds a number up to the nearest odd integer</t>
  </si>
  <si>
    <t>PI</t>
  </si>
  <si>
    <t>Returns the value of pi</t>
  </si>
  <si>
    <t>POWER</t>
  </si>
  <si>
    <t>Returns the result of a number raised to a power</t>
  </si>
  <si>
    <t>PRODUCT</t>
  </si>
  <si>
    <t>Multiplies its arguments</t>
  </si>
  <si>
    <t>QUOTIENT</t>
  </si>
  <si>
    <t>Returns the integer portion of a division</t>
  </si>
  <si>
    <t>RADIANS</t>
  </si>
  <si>
    <t>Converts degrees to radians</t>
  </si>
  <si>
    <t>RAND</t>
  </si>
  <si>
    <t>Returns a random number between 0 and 1</t>
  </si>
  <si>
    <t>RANDBETWEEN</t>
  </si>
  <si>
    <t>Returns a random number between the numbers you specify</t>
  </si>
  <si>
    <t>ROMAN</t>
  </si>
  <si>
    <t>Converts an arabic numeral to roman, as text</t>
  </si>
  <si>
    <t>ROUND</t>
  </si>
  <si>
    <t>Rounds a number to a specified number of digits</t>
  </si>
  <si>
    <t>ROUNDDOWN</t>
  </si>
  <si>
    <t>ROUNDUP</t>
  </si>
  <si>
    <t>Rounds a number up, away from zero</t>
  </si>
  <si>
    <t>SERIESSUM</t>
  </si>
  <si>
    <t>Returns the sum of a power series based on the formula</t>
  </si>
  <si>
    <t>SIGN</t>
  </si>
  <si>
    <t>Returns the sign of a number</t>
  </si>
  <si>
    <t>SIN</t>
  </si>
  <si>
    <t>Returns the sine of the given angle</t>
  </si>
  <si>
    <t>SINH</t>
  </si>
  <si>
    <t>Returns the hyperbolic sine of a number</t>
  </si>
  <si>
    <t>SQRT</t>
  </si>
  <si>
    <t>Returns a positive square root</t>
  </si>
  <si>
    <t>SQRTPI</t>
  </si>
  <si>
    <t>Returns the square root of (number * pi)</t>
  </si>
  <si>
    <t>SUBTOTAL</t>
  </si>
  <si>
    <t>Returns a subtotal in a list or database</t>
  </si>
  <si>
    <t>SUM</t>
  </si>
  <si>
    <t>Adds its arguments</t>
  </si>
  <si>
    <t>SUMIF</t>
  </si>
  <si>
    <t>Adds the cells specified by a given criteria</t>
  </si>
  <si>
    <t>SUMPRODUCT</t>
  </si>
  <si>
    <t>Returns the sum of the products of corresponding array components</t>
  </si>
  <si>
    <t>SUMSQ</t>
  </si>
  <si>
    <t>Returns the sum of the squares of the arguments</t>
  </si>
  <si>
    <t>SUMX2MY2</t>
  </si>
  <si>
    <t>Returns the sum of the difference of squares of corresponding values in two arrays</t>
  </si>
  <si>
    <t>SUMX2PY2</t>
  </si>
  <si>
    <t>Returns the sum of the sum of squares of corresponding values in two arrays</t>
  </si>
  <si>
    <t>SUMXMY2</t>
  </si>
  <si>
    <t>Returns the sum of squares of differences of corresponding values in two arrays</t>
  </si>
  <si>
    <t>TAN</t>
  </si>
  <si>
    <t>Returns the tangent of a number</t>
  </si>
  <si>
    <t>TANH</t>
  </si>
  <si>
    <t>Returns the hyperbolic tangent of a number</t>
  </si>
  <si>
    <t>TRUNC</t>
  </si>
  <si>
    <t>Truncates a number to an integer</t>
  </si>
  <si>
    <t>Lookup and reference functions</t>
  </si>
  <si>
    <t>ADDRESS</t>
  </si>
  <si>
    <t>Returns a reference as text to a single cell in a worksheet</t>
  </si>
  <si>
    <t>AREAS</t>
  </si>
  <si>
    <t>Returns the number of areas in a reference</t>
  </si>
  <si>
    <t>CHOOSE</t>
  </si>
  <si>
    <t>Chooses a value from a list of values</t>
  </si>
  <si>
    <t>COLUMN</t>
  </si>
  <si>
    <t>Returns the column number of a reference</t>
  </si>
  <si>
    <t>COLUMNS</t>
  </si>
  <si>
    <t>Returns the number of columns in a reference</t>
  </si>
  <si>
    <t>GETPIVOTDATA</t>
  </si>
  <si>
    <t>Returns data stored in a PivotTable</t>
  </si>
  <si>
    <t>HLOOKUP</t>
  </si>
  <si>
    <t>Looks in the top row of an array and returns the value of the indicated cell</t>
  </si>
  <si>
    <t>HYPERLINK</t>
  </si>
  <si>
    <t>Creates a shortcut or jump that opens a document stored on a network server, an intranet, or the Internet</t>
  </si>
  <si>
    <t>INDEX</t>
  </si>
  <si>
    <t>Uses an index to choose a value from a reference or array</t>
  </si>
  <si>
    <t>INDIRECT</t>
  </si>
  <si>
    <t>Returns a reference indicated by a text value</t>
  </si>
  <si>
    <t>LOOKUP</t>
  </si>
  <si>
    <t>Looks up values in a vector or array</t>
  </si>
  <si>
    <t>MATCH</t>
  </si>
  <si>
    <t>Looks up values in a reference or array</t>
  </si>
  <si>
    <t>OFFSET</t>
  </si>
  <si>
    <t>Returns a reference offset from a given reference</t>
  </si>
  <si>
    <t>ROW</t>
  </si>
  <si>
    <t>Returns the row number of a reference</t>
  </si>
  <si>
    <t>ROWS</t>
  </si>
  <si>
    <t>Returns the number of rows in a reference</t>
  </si>
  <si>
    <t>Retrieves real-time data from a program that supports COM automation (Automation: A way to work with an application's objects from another application or development tool. Formerly called OLE Automation, Automation is an industry standard and a feature of the Component Object Model (COM).)</t>
  </si>
  <si>
    <t>TRANSPOSE</t>
  </si>
  <si>
    <t>Returns the transpose of an array</t>
  </si>
  <si>
    <t>VLOOKUP</t>
  </si>
  <si>
    <t>Looks in the first column of an array and moves across the row to return the value of a cell</t>
  </si>
  <si>
    <t>Logical functions</t>
  </si>
  <si>
    <t>Returns TRUE if all of its arguments are TRUE</t>
  </si>
  <si>
    <t>Returns the logical value FALSE</t>
  </si>
  <si>
    <t>Specifies a logical test to perform</t>
  </si>
  <si>
    <t>Reverses the logic of its argument</t>
  </si>
  <si>
    <t>Returns TRUE if any argument is TRUE</t>
  </si>
  <si>
    <t>Returns the logical value TRUE</t>
  </si>
  <si>
    <t>Information functions</t>
  </si>
  <si>
    <t>CELL</t>
  </si>
  <si>
    <t>Returns information about the formatting, location, or contents of a cell</t>
  </si>
  <si>
    <t>ERROR.TYPE</t>
  </si>
  <si>
    <t>Returns a number corresponding to an error type</t>
  </si>
  <si>
    <t>INFO</t>
  </si>
  <si>
    <t>Returns information about the current operating environment</t>
  </si>
  <si>
    <t>ISBLANK</t>
  </si>
  <si>
    <t>Returns TRUE if the value is blank</t>
  </si>
  <si>
    <t>ISERR</t>
  </si>
  <si>
    <t>Returns TRUE if the value is any error value except #N/A</t>
  </si>
  <si>
    <t>ISERROR</t>
  </si>
  <si>
    <t>Returns TRUE if the value is any error value</t>
  </si>
  <si>
    <t>Returns TRUE if the number is even</t>
  </si>
  <si>
    <t>ISLOGICAL</t>
  </si>
  <si>
    <t>Returns TRUE if the value is a logical value</t>
  </si>
  <si>
    <t>ISNA</t>
  </si>
  <si>
    <t>Returns TRUE if the value is the #N/A error value</t>
  </si>
  <si>
    <t>ISNONTEXT</t>
  </si>
  <si>
    <t>Returns TRUE if the value is not text</t>
  </si>
  <si>
    <t>ISNUMBER</t>
  </si>
  <si>
    <t>Returns TRUE if the value is a number</t>
  </si>
  <si>
    <t>Returns TRUE if the number is odd</t>
  </si>
  <si>
    <t>ISREF</t>
  </si>
  <si>
    <t>Returns TRUE if the value is a reference</t>
  </si>
  <si>
    <t>ISTEXT</t>
  </si>
  <si>
    <t>Returns TRUE if the value is text</t>
  </si>
  <si>
    <t>Returns a value converted to a number</t>
  </si>
  <si>
    <t>NA</t>
  </si>
  <si>
    <t>Returns the error value #N/A</t>
  </si>
  <si>
    <t>TYPE</t>
  </si>
  <si>
    <t>Returns a number indicating the data type of a value</t>
  </si>
  <si>
    <t>Text functions</t>
  </si>
  <si>
    <t>Changes full-width (double-byte) English letters or katakana within a character string to half-width (single-byte) characters</t>
  </si>
  <si>
    <t>BAHTTEXT</t>
  </si>
  <si>
    <t>Converts a number to text, using the ß (baht) currency format</t>
  </si>
  <si>
    <t>CHAR</t>
  </si>
  <si>
    <t>Returns the character specified by the code number</t>
  </si>
  <si>
    <t>CLEAN</t>
  </si>
  <si>
    <t>Removes all nonprintable characters from text</t>
  </si>
  <si>
    <t>CODE</t>
  </si>
  <si>
    <t>Returns a numeric code for the first character in a text string</t>
  </si>
  <si>
    <t>CONCATENATE</t>
  </si>
  <si>
    <t>Joins several text items into one text item</t>
  </si>
  <si>
    <t>DOLLAR</t>
  </si>
  <si>
    <t>Converts a number to text, using the $ (dollar) currency format</t>
  </si>
  <si>
    <t>EXACT</t>
  </si>
  <si>
    <t>Checks to see if two text values are identical</t>
  </si>
  <si>
    <t>FIND, FINDB</t>
  </si>
  <si>
    <t>Finds one text value within another (case-sensitive)</t>
  </si>
  <si>
    <t>FIXED</t>
  </si>
  <si>
    <t>Formats a number as text with a fixed number of decimals</t>
  </si>
  <si>
    <t>Changes half-width (single-byte) English letters or katakana within a character string to full-width (double-byte) characters</t>
  </si>
  <si>
    <t>LEFT, LEFTB</t>
  </si>
  <si>
    <t>Returns the leftmost characters from a text value</t>
  </si>
  <si>
    <t>LEN, LENB</t>
  </si>
  <si>
    <t>Returns the number of characters in a text string</t>
  </si>
  <si>
    <t>LOWER</t>
  </si>
  <si>
    <t>Converts text to lowercase</t>
  </si>
  <si>
    <t>MID, MIDB</t>
  </si>
  <si>
    <t>Returns a specific number of characters from a text string starting at the position you specify</t>
  </si>
  <si>
    <t>Extracts the phonetic (furigana) characters from a text string</t>
  </si>
  <si>
    <t>PROPER</t>
  </si>
  <si>
    <t>Capitalizes the first letter in each word of a text value</t>
  </si>
  <si>
    <t>REPLACE, REPLACEB</t>
  </si>
  <si>
    <t>Replaces characters within text</t>
  </si>
  <si>
    <t>REPT</t>
  </si>
  <si>
    <t>Repeats text a given number of times</t>
  </si>
  <si>
    <t>RIGHT, RIGHTB</t>
  </si>
  <si>
    <t>Returns the rightmost characters from a text value</t>
  </si>
  <si>
    <t>SEARCH, SEARCHB</t>
  </si>
  <si>
    <t>Finds one text value within another (not case-sensitive)</t>
  </si>
  <si>
    <t>SUBSTITUTE</t>
  </si>
  <si>
    <t>Substitutes new text for old text in a text string</t>
  </si>
  <si>
    <t>Converts its arguments to text</t>
  </si>
  <si>
    <t>TEXT</t>
  </si>
  <si>
    <t>Formats a number and converts it to text</t>
  </si>
  <si>
    <t>Removes spaces from text</t>
  </si>
  <si>
    <t>UPPER</t>
  </si>
  <si>
    <t>Converts text to uppercase</t>
  </si>
  <si>
    <t>VALUE</t>
  </si>
  <si>
    <t>Converts a text argument to a number</t>
  </si>
  <si>
    <t>Excel függvények teljes listája 2010 01 29</t>
  </si>
  <si>
    <t>HÍVÁS</t>
  </si>
  <si>
    <t>Egy dinamikus csatolású függvénytár vagy kódforrás eljárását hívja.</t>
  </si>
  <si>
    <t>EUROCONVERT</t>
  </si>
  <si>
    <t>A függvény a következő konverziókat hajtja végre: számot euró pénznemre, euró pénznemről euróövezeti ország pénznemére, euróövezeti ország pénzneméről másik euróövezeti ország pénznemére az eurót használva közbenső pénznemként.</t>
  </si>
  <si>
    <t>KIMUTATÁSADATOT.VESZ</t>
  </si>
  <si>
    <t>A kimutatásokban tárolt adatok visszaadására használható.</t>
  </si>
  <si>
    <t>KÜLSŐ.AZONOSÍTÓ</t>
  </si>
  <si>
    <t>A megadott dinamikus csatolású függvénytár (DLL) vagy az előzőleg külső függvényként megadott kódforrás azonosítóját határozza meg.</t>
  </si>
  <si>
    <t>SQL.REQUEST</t>
  </si>
  <si>
    <t>Külső adatforráshoz kapcsolódik, és egy munkalapról futtat lekérdezést, majd az eredményeket tömbként adja vissza. Használatához nincs szükség makróírásra.</t>
  </si>
  <si>
    <t>Kockafüggvények</t>
  </si>
  <si>
    <t>KOCKA.FŐTELJMUT</t>
  </si>
  <si>
    <t>Egy fő teljesítménymutató (KPI) nevét, tulajdonságát és mértékegységét adja eredményül, a nevet és a tulajdonságot megjeleníti a cellában. A KPI-k számszerűsíthető mérési lehetőséget jelentenek – ilyen mutató például a havi bruttó nyereség vagy az egy alkalmazottra jutó negyedéves forgalom –, egy szervezet teljesítményének nyomonkövetésére használhatók.</t>
  </si>
  <si>
    <t>KOCKA.TAG</t>
  </si>
  <si>
    <t>Kockahierachia tagját vagy rekordját adja eredményül. Ellenőrizhető vele, hogy szerepel-e a kockában az adott tag vagy rekord.</t>
  </si>
  <si>
    <t>KOCKA.TAG.TUL</t>
  </si>
  <si>
    <t>A kocka egyik tagtulajdonságának értékét adja eredményül. Használatával ellenőrizhető, hogy szerepel-e egy tagnév a kockában, eredménye pedig az erre a tagra vonatkozó, megadott tulajdonság.</t>
  </si>
  <si>
    <t>KOCKA.HALM.ELEM</t>
  </si>
  <si>
    <t>Egy halmaz rangsor szerinti n-edik tagját adja eredményül. Használatával egy halmaz egy vagy több elemét kaphatjuk meg, például a legnagyobb teljesítményű üzletkötőt vagy a 10 legjobb tanulót.</t>
  </si>
  <si>
    <t>KOCKA.HALM</t>
  </si>
  <si>
    <t>Számított tagok vagy rekordok halmazát adja eredményül, ehhez egy beállított kifejezést elküld a kiszolgálón található kockának, majd ezt a halmazt adja vissza a Microsoft Office Excel alkalmazásnak.</t>
  </si>
  <si>
    <t>KOCKA.HALM.DB</t>
  </si>
  <si>
    <t>Egy halmaz elemszámát adja eredményül.</t>
  </si>
  <si>
    <t>KOCKA.ÉRTÉK</t>
  </si>
  <si>
    <t>Kockából összesített értéket ad eredményül.</t>
  </si>
  <si>
    <t>Adatbázis-kezelő függvények</t>
  </si>
  <si>
    <t>AB.ÁTLAG</t>
  </si>
  <si>
    <t>A kijelölt adatbáziselemek átlagát számítja ki.</t>
  </si>
  <si>
    <t>AB.DARAB</t>
  </si>
  <si>
    <t>Megszámolja, hogy az adatbázisban hány cella tartalmaz számokat.</t>
  </si>
  <si>
    <t>AB.DARAB2</t>
  </si>
  <si>
    <t>Megszámolja az adatbázisban lévő nem üres cellákat.</t>
  </si>
  <si>
    <t>AB.MEZŐ</t>
  </si>
  <si>
    <t>Egy adatbázisból egyetlen olyan rekordot ad vissza, amely megfelel a megadott feltételeknek.</t>
  </si>
  <si>
    <t>AB.MAX</t>
  </si>
  <si>
    <t>A kiválasztott adatbáziselemek közül a legnagyobb értéket adja eredményül.</t>
  </si>
  <si>
    <t>AB.MIN</t>
  </si>
  <si>
    <t>A kijelölt adatbáziselemek közül a legkisebb értéket adja eredményül.</t>
  </si>
  <si>
    <t>AB.SZORZAT</t>
  </si>
  <si>
    <t>Az adatbázis megadott feltételeknek eleget tevő rekordjaira összeszorozza a megadott mezőben található számértékeket, és eredményül ezt a szorzatot adja.</t>
  </si>
  <si>
    <t>AB.SZÓRÁS</t>
  </si>
  <si>
    <t>A kijelölt adatbáziselemek egy mintája alapján megbecsüli a szórást.</t>
  </si>
  <si>
    <t>AB.SZÓRÁS2</t>
  </si>
  <si>
    <t>A kijelölt adatbáziselemek teljes sokasága alapján kiszámítja a szórást.</t>
  </si>
  <si>
    <t>AB.SZUM</t>
  </si>
  <si>
    <t>Összeadja a feltételnek megfelelő adatbázisrekordok mezőoszlopában a számokat.</t>
  </si>
  <si>
    <t>AB.VAR</t>
  </si>
  <si>
    <t>A kijelölt adatbáziselemek mintája alapján becslést ad a szórásnégyzetre.</t>
  </si>
  <si>
    <t>AB.VAR2</t>
  </si>
  <si>
    <t>A kijelölt adatbáziselemek teljes sokasága alapján kiszámítja a szórásnégyzetet.</t>
  </si>
  <si>
    <t>Dátumfüggvények</t>
  </si>
  <si>
    <t>NAP</t>
  </si>
  <si>
    <t>Dátumértéket a hónap egy napjává (0-31) alakít.</t>
  </si>
  <si>
    <t>NAP360</t>
  </si>
  <si>
    <t>Két dátum közé eső napok számát számítja ki a 360 napos év alapján.</t>
  </si>
  <si>
    <t>EDATE</t>
  </si>
  <si>
    <t>Adott dátumnál adott számú hónappal korábbi vagy későbbi dátum dátumértékét adja eredményül.</t>
  </si>
  <si>
    <t>EOMONTH</t>
  </si>
  <si>
    <t>Adott dátumnál adott számú hónappal korábbi vagy későbbi hónap utolsó napjának dátumértékét adja eredményül.</t>
  </si>
  <si>
    <t>ÓRA</t>
  </si>
  <si>
    <t>Időértéket órákká alakít.</t>
  </si>
  <si>
    <t>PERC</t>
  </si>
  <si>
    <t>Időértéket percekké alakít.</t>
  </si>
  <si>
    <t>HÓNAP</t>
  </si>
  <si>
    <t>Időértéket hónapokká alakít.</t>
  </si>
  <si>
    <t>NETWORKDAYS</t>
  </si>
  <si>
    <t>Két dátum között a teljes munkanapok számát adja meg.</t>
  </si>
  <si>
    <t>MOST</t>
  </si>
  <si>
    <t>A napi dátum dátumértékét és a pontos idő időértékét adja eredményül.</t>
  </si>
  <si>
    <t>MPERC</t>
  </si>
  <si>
    <t>Időértéket másodpercekké alakít át.</t>
  </si>
  <si>
    <t>IDŐ</t>
  </si>
  <si>
    <t>Adott időpont időértékét adja meg.</t>
  </si>
  <si>
    <t>IDŐÉRTÉK</t>
  </si>
  <si>
    <t>Szövegként megadott időpontot időértékké alakít át.</t>
  </si>
  <si>
    <t>MA</t>
  </si>
  <si>
    <t>A napi dátum dátumértékét adja eredményül.</t>
  </si>
  <si>
    <t>HÉT.NAPJA</t>
  </si>
  <si>
    <t>Dátumértéket a hét napjává alakítja át.</t>
  </si>
  <si>
    <t>WEEKNUM</t>
  </si>
  <si>
    <t>Visszatérési értéke egy szám, amely azt mutatja meg, hogy a megadott dátum az év hányadik hetére esik.</t>
  </si>
  <si>
    <t>WORKDAY</t>
  </si>
  <si>
    <t>Adott dátumnál adott munkanappal korábbi vagy későbbi dátum dátumértékét adja eredményül.</t>
  </si>
  <si>
    <t>ÉV</t>
  </si>
  <si>
    <t>Sorszámot évvé alakít át.</t>
  </si>
  <si>
    <t>YEARFRAC</t>
  </si>
  <si>
    <t>Az adott dátumok közötti teljes napok számát törtévként adja meg.</t>
  </si>
  <si>
    <t>Mérnöki függvények</t>
  </si>
  <si>
    <t>BESSELI</t>
  </si>
  <si>
    <t>Az In(x) módosított Bessel-függvény értékét adja eredményül.</t>
  </si>
  <si>
    <t>BESSELJ</t>
  </si>
  <si>
    <t>A Jn(x) Bessel-függvény értékét adja eredményül.</t>
  </si>
  <si>
    <t>BESSELK</t>
  </si>
  <si>
    <t>A Kn(x) módosított Bessel-függvény értékét adja eredményül.</t>
  </si>
  <si>
    <t>BESSELY</t>
  </si>
  <si>
    <t>Az Yn(x) módosított Bessel-függvény értékét adja eredményül.</t>
  </si>
  <si>
    <t>BIN2DEC</t>
  </si>
  <si>
    <t>Bináris számot decimálissá alakít át.</t>
  </si>
  <si>
    <t>BIN2HEX</t>
  </si>
  <si>
    <t>Bináris számot hexadecimálissá alakít át.</t>
  </si>
  <si>
    <t>BIN2OCT</t>
  </si>
  <si>
    <t>Bináris számot oktálissá alakít át.</t>
  </si>
  <si>
    <t>COMPLEX</t>
  </si>
  <si>
    <t>Valós és képzetes részből komplex számot képez.</t>
  </si>
  <si>
    <t>CONVERT</t>
  </si>
  <si>
    <t>Mértékegységeket vált át.</t>
  </si>
  <si>
    <t>DEC2BIN</t>
  </si>
  <si>
    <t>Decimális számot binárissá alakít át.</t>
  </si>
  <si>
    <t>DEC2HEX</t>
  </si>
  <si>
    <t>Decimális számot hexadecimálissá alakít át.</t>
  </si>
  <si>
    <t>DEC2OCT</t>
  </si>
  <si>
    <t>Decimális számot oktálissá alakít át.</t>
  </si>
  <si>
    <t>DELTA</t>
  </si>
  <si>
    <t>Azt vizsgálja, hogy két érték egyenlő-e.</t>
  </si>
  <si>
    <t>ERF</t>
  </si>
  <si>
    <t>A hibafüggvény értékét adja eredményül.</t>
  </si>
  <si>
    <t>ERFC</t>
  </si>
  <si>
    <t>A kiegészített hibafüggvény értékét adja eredményül.</t>
  </si>
  <si>
    <t>GESTEP</t>
  </si>
  <si>
    <t>Azt vizsgálja, hogy egy szám nagyobb-e adott küszöbértéknél.</t>
  </si>
  <si>
    <t>HEX2BIN</t>
  </si>
  <si>
    <t>Hexadecimális számot binárissá alakít át.</t>
  </si>
  <si>
    <t>HEX2DEC</t>
  </si>
  <si>
    <t>Hexadecimális számot decimálissá alakít át.</t>
  </si>
  <si>
    <t>HEX2OCT</t>
  </si>
  <si>
    <t>Hexadecimális számot oktálissá alakít át.</t>
  </si>
  <si>
    <t>IMABS</t>
  </si>
  <si>
    <t>Komplex szám abszolút értékét (modulusát) adja eredményül.</t>
  </si>
  <si>
    <t>IMAGINARY</t>
  </si>
  <si>
    <t>Komplex szám képzetes részét adja eredményül.</t>
  </si>
  <si>
    <t>IMARGUMENT</t>
  </si>
  <si>
    <t>A komplex szám radiánban kifejezett théta argumentumát adja eredményül.</t>
  </si>
  <si>
    <t>IMCONJUGATE</t>
  </si>
  <si>
    <t>Komplex szám komplex konjugáltját adja eredményül.</t>
  </si>
  <si>
    <t>IMCOS</t>
  </si>
  <si>
    <t>Komplex szám koszinuszát adja eredményül.</t>
  </si>
  <si>
    <t>IMDIV</t>
  </si>
  <si>
    <t>Két komplex szám hányadosát adja eredményül.</t>
  </si>
  <si>
    <t>IMEXP</t>
  </si>
  <si>
    <t>Az e szám komplex kitevőjű hatványát adja eredményül.</t>
  </si>
  <si>
    <t>IMLN</t>
  </si>
  <si>
    <t>Komplex szám természetes logaritmusát adja eredményül.</t>
  </si>
  <si>
    <t>IMLOG10</t>
  </si>
  <si>
    <t>Komplex szám tízes alapú logaritmusát adja eredményül.</t>
  </si>
  <si>
    <t>IMLOG2</t>
  </si>
  <si>
    <t>Komplex szám kettes alapú logaritmusát adja eredményül.</t>
  </si>
  <si>
    <t>IMPOWER</t>
  </si>
  <si>
    <t>Komplex szám hatványát adja eredményül.</t>
  </si>
  <si>
    <t>IMPRODUCT</t>
  </si>
  <si>
    <t>Legfeljebb 29 komplex szám szorzatát adja eredményül.</t>
  </si>
  <si>
    <t>IMREAL</t>
  </si>
  <si>
    <t>Komplex szám valós részét adja eredményül.</t>
  </si>
  <si>
    <t>IMSIN</t>
  </si>
  <si>
    <t>Komplex szám szinuszát adja eredményül.</t>
  </si>
  <si>
    <t>IMSQRT</t>
  </si>
  <si>
    <t>Komplex szám négyzetgyökét adja eredményül.</t>
  </si>
  <si>
    <t>IMSUB</t>
  </si>
  <si>
    <t>Két komplex szám különbségét adja eredményül.</t>
  </si>
  <si>
    <t>IMSUM</t>
  </si>
  <si>
    <t>Komplex számok összegét adja eredményül.</t>
  </si>
  <si>
    <t>OCT2BIN</t>
  </si>
  <si>
    <t>Oktális számot binárissá alakít át.</t>
  </si>
  <si>
    <t>OCT2DEC</t>
  </si>
  <si>
    <t>Oktális számot decimálissá alakít át.</t>
  </si>
  <si>
    <t>OCT2HEX</t>
  </si>
  <si>
    <t>Oktális számot hexadecimálissá alakít át.</t>
  </si>
  <si>
    <t>Pénzügyi függvények</t>
  </si>
  <si>
    <t>AMORDEGRC</t>
  </si>
  <si>
    <t>Állóeszköz lineáris értékcsökkenését adja meg az egyes könyvelési időszakokra vonatkozóan.</t>
  </si>
  <si>
    <t>AMORLINC</t>
  </si>
  <si>
    <t>Az egyes könyvelési időszakokban az értékcsökkenést adja meg.</t>
  </si>
  <si>
    <t>COUPDAYBS</t>
  </si>
  <si>
    <t>A szelvényidőszak kezdetétől a kifizetés időpontjáig eltelt napokat adja vissza.</t>
  </si>
  <si>
    <t>COUPDAYS</t>
  </si>
  <si>
    <t>A kifizetés időpontját magában foglaló szelvényperiódus hosszát adja meg napokban.</t>
  </si>
  <si>
    <t>COUPDAYSNC</t>
  </si>
  <si>
    <t>A kifizetés időpontja és a legközelebbi szelvénydátum közötti napok számát adja meg.</t>
  </si>
  <si>
    <t>COUPNCD</t>
  </si>
  <si>
    <t>A kifizetést követő legelső szelvénydátumot adja eredményül.</t>
  </si>
  <si>
    <t>COUPNUM</t>
  </si>
  <si>
    <t>A kifizetés és a lejárat időpontja között kifizetendő szelvények számát adja eredményül.</t>
  </si>
  <si>
    <t>COUPPCD</t>
  </si>
  <si>
    <t>A kifizetés előtti utolsó szelvénydátumot adja eredményül.</t>
  </si>
  <si>
    <t>CUMIPMT</t>
  </si>
  <si>
    <t>Két fizetési időszak között kifizetett kamat halmozott értékét adja eredményül.</t>
  </si>
  <si>
    <t>CUMPRINC</t>
  </si>
  <si>
    <t>Két fizetési időszak között kifizetett részletek halmozott (kamatot nem tartalmazó) értékét adja eredményül.</t>
  </si>
  <si>
    <t>KCS2</t>
  </si>
  <si>
    <t>Eszköz adott időszak alatti értékcsökkenését számítja ki a lineáris leírási modell alkalmazásával.</t>
  </si>
  <si>
    <t>KCSA</t>
  </si>
  <si>
    <t>Eszköz értékcsökkenését számítja ki adott időszakra vonatkozóan a progresszív vagy egyéb megadott leírási modell alkalmazásával.</t>
  </si>
  <si>
    <t>DISC</t>
  </si>
  <si>
    <t>Értékpapír leszámítolási kamatlábát adja eredményül.</t>
  </si>
  <si>
    <t>DOLLARDE</t>
  </si>
  <si>
    <t>Egy közönséges törtként megadott számot tizedes törtté alakít át.</t>
  </si>
  <si>
    <t>DOLLARFR</t>
  </si>
  <si>
    <t>Tizedes törtként megadott számot közönséges törtté alakít át.</t>
  </si>
  <si>
    <t>DURATION</t>
  </si>
  <si>
    <t>Periodikus kamatfizetésű értékpapír éves kamatérzékenységét adja eredményül.</t>
  </si>
  <si>
    <t>EFFECT</t>
  </si>
  <si>
    <t>Az éves tényleges kamatláb értékét adja eredményül.</t>
  </si>
  <si>
    <t>JBÉ</t>
  </si>
  <si>
    <t>Befektetés jövőbeli értékét számítja ki.</t>
  </si>
  <si>
    <t>FVSCHEDULE</t>
  </si>
  <si>
    <t>A kezdőtőke adott kamatlábak szerint megnövelt jövőbeli értékét adja eredményül.</t>
  </si>
  <si>
    <t>INTRATE</t>
  </si>
  <si>
    <t>A lejáratig teljesen lekötött értékpapír kamatrátáját adja eredményül.</t>
  </si>
  <si>
    <t>RRÉSZLET</t>
  </si>
  <si>
    <t>Hiteltörlesztésen belül a tőketörlesztés nagyságát számítja ki adott időszakra.</t>
  </si>
  <si>
    <t>BMR</t>
  </si>
  <si>
    <t>A befektetés belső megtérülési rátáját számítja ki pénzáramláshoz.</t>
  </si>
  <si>
    <t>LRÉSZLETKAMAT</t>
  </si>
  <si>
    <t>A befektetés adott időszakára fizetett kamatot számítja ki.</t>
  </si>
  <si>
    <t>MDURATION</t>
  </si>
  <si>
    <t>Egy 100 Ft névértékű értékpapír Macauley-féle módosított kamatérzékenységét adja eredményül.</t>
  </si>
  <si>
    <t>MEGTÉRÜLÉS</t>
  </si>
  <si>
    <t>A befektetés belső megtérülési rátáját számítja ki a költségek és a bevételek különböző kamatlába mellett.</t>
  </si>
  <si>
    <t>NOMINAL</t>
  </si>
  <si>
    <t>Az éves névleges kamatláb értékét adja eredményül.</t>
  </si>
  <si>
    <t>PER.SZÁM</t>
  </si>
  <si>
    <t>A törlesztési időszakok számát adja meg.</t>
  </si>
  <si>
    <t>NMÉ</t>
  </si>
  <si>
    <t>Befektetéshez kapcsolódó pénzáramlás nettó jelenértékét számítja ki ismert pénzáramlás és kamatláb mellett.</t>
  </si>
  <si>
    <t>ODDFPRICE</t>
  </si>
  <si>
    <t>Egy 100 Ft névértékű, a futamidő elején töredék-időszakos értékpapír árát adja eredményül.</t>
  </si>
  <si>
    <t>ODDFYIELD</t>
  </si>
  <si>
    <t>A futamidő elején töredék-időszakos értékpapír hozamát adja eredményül.</t>
  </si>
  <si>
    <t>ODDLPRICE</t>
  </si>
  <si>
    <t>Egy 100 Ft névértékű, a futamidő végén töredék-időszakos értékpapír árát adja eredményül.</t>
  </si>
  <si>
    <t>ODDLYIELD</t>
  </si>
  <si>
    <t>A futamidő végén töredék-időszakos értékpapír hozamát adja eredményül.</t>
  </si>
  <si>
    <t>RÉSZLET</t>
  </si>
  <si>
    <t>A törlesztési időszakra vonatkozó törlesztési összeget számítja ki.</t>
  </si>
  <si>
    <t>PRÉSZLET</t>
  </si>
  <si>
    <t>PRICE</t>
  </si>
  <si>
    <t>Egy 100 Ft névértékű, periodikusan kamatozó értékpapír árát adja eredményül.</t>
  </si>
  <si>
    <t>PRICEDISC</t>
  </si>
  <si>
    <t>Egy 100 Ft névértékű leszámítolt értékpapír árát adja eredményül.</t>
  </si>
  <si>
    <t>PRICEMAT</t>
  </si>
  <si>
    <t>Egy 100 Ft névértékű, a lejáratkor kamatozó értékpapír árát adja eredményül.</t>
  </si>
  <si>
    <t>MÉ</t>
  </si>
  <si>
    <t>Befektetés jelenlegi értékét számítja ki.</t>
  </si>
  <si>
    <t>RÁTA</t>
  </si>
  <si>
    <t>Egy törlesztési időszakban az egy időszakra eső kamatláb nagyságát számítja ki.</t>
  </si>
  <si>
    <t>RECEIVED</t>
  </si>
  <si>
    <t>A lejáratig teljesen lekötött értékpapír lejáratakor kapott összegét adja eredményül.</t>
  </si>
  <si>
    <t>LCSA</t>
  </si>
  <si>
    <t>Tárgyi eszköz egy időszakra eső amortizációját adja meg bruttó érték szerinti lineáris leírási kulcsot alkalmazva.</t>
  </si>
  <si>
    <t>SYD</t>
  </si>
  <si>
    <t>Tárgyi eszköz értékcsökkenését számítja ki adott időszakra az évek számjegyösszegével dolgozó módszer alapján.</t>
  </si>
  <si>
    <t>TBILLEQ</t>
  </si>
  <si>
    <t>Kincstárjegy kötvény-egyenértékű hozamát adja eredményül.</t>
  </si>
  <si>
    <t>TBILLPRICE</t>
  </si>
  <si>
    <t>Egy 100 Ft névértékű kincstárjegy árát adja eredményül.</t>
  </si>
  <si>
    <t>TBILLYIELD</t>
  </si>
  <si>
    <t>Kincstárjegy hozamát adja eredményül.</t>
  </si>
  <si>
    <t>ÉCSRI</t>
  </si>
  <si>
    <t>Tárgyi eszköz amortizációját számítja ki megadott vagy részidőszakra a csökkenő egyenleg módszerének alkalmazásával.</t>
  </si>
  <si>
    <t>XIRR</t>
  </si>
  <si>
    <t>Ütemezett készpénzforgalom (cash flow) belső megtérülési kamatrátáját adja eredményül.</t>
  </si>
  <si>
    <t>XNPV</t>
  </si>
  <si>
    <t>Ütemezett készpénzforgalom (cash flow) nettó jelenlegi értékét adja eredményül.</t>
  </si>
  <si>
    <t>YIELD</t>
  </si>
  <si>
    <t>Periodikusan kamatozó értékpapír hozamát adja eredményül.</t>
  </si>
  <si>
    <t>YIELDDISC</t>
  </si>
  <si>
    <t>Leszámítolt értékpapír (például kincstárjegy) éves hozamát adja eredményül.</t>
  </si>
  <si>
    <t>YIELDMAT</t>
  </si>
  <si>
    <t>Lejáratkor kamatozó értékpapír éves hozamát adja eredményül.</t>
  </si>
  <si>
    <t>Információs függvények</t>
  </si>
  <si>
    <t>CELLA</t>
  </si>
  <si>
    <t>Egy cella formátumára, elhelyezkedésére vagy tartalmára vonatkozó adatokat ad eredményül.</t>
  </si>
  <si>
    <t>HIBA.TÍPUS</t>
  </si>
  <si>
    <t>Egy hibatípushoz tartozó számot ad eredményül.</t>
  </si>
  <si>
    <t>INFÓ</t>
  </si>
  <si>
    <t>A rendszer- és munkakörnyezet pillanatnyi állapotáról ad felvilágosítást.</t>
  </si>
  <si>
    <t>ÜRES</t>
  </si>
  <si>
    <t>Eredménye IGAZ, ha az érték üres.</t>
  </si>
  <si>
    <t>HIBA</t>
  </si>
  <si>
    <t>Eredménye IGAZ, ha az érték valamelyik hibaérték a #HIÁNYZIK kivételével.</t>
  </si>
  <si>
    <t>HIBÁS</t>
  </si>
  <si>
    <t>Eredménye IGAZ, ha az érték valamelyik hibaérték.</t>
  </si>
  <si>
    <t>ISEVEN</t>
  </si>
  <si>
    <t>Eredménye IGAZ, ha argumentuma páros szám.</t>
  </si>
  <si>
    <t>LOGIKAI</t>
  </si>
  <si>
    <t>Eredménye IGAZ, ha az érték logikai érték.</t>
  </si>
  <si>
    <t>NINCS</t>
  </si>
  <si>
    <t>Eredménye IGAZ, ha az érték a #HIÁNYZIK hibaérték.</t>
  </si>
  <si>
    <t>NEM.SZÖVEG</t>
  </si>
  <si>
    <t>Eredménye IGAZ, ha az érték nem szöveg.</t>
  </si>
  <si>
    <t>SZÁM</t>
  </si>
  <si>
    <t>Eredménye IGAZ, ha az érték szám.</t>
  </si>
  <si>
    <t>ISODD</t>
  </si>
  <si>
    <t>Eredménye IGAZ, ha argumentuma páratlan szám.</t>
  </si>
  <si>
    <t>HIVATKOZÁS</t>
  </si>
  <si>
    <t>Eredménye IGAZ, ha az érték hivatkozás.</t>
  </si>
  <si>
    <t>SZÖVEG.E</t>
  </si>
  <si>
    <t>Eredménye IGAZ, ha az érték szöveg.</t>
  </si>
  <si>
    <t>N</t>
  </si>
  <si>
    <t>Argumentumának értékét számmá alakítja.</t>
  </si>
  <si>
    <t>HIÁNYZIK</t>
  </si>
  <si>
    <t>Eredménye a #HIÁNYZIK hibaérték.</t>
  </si>
  <si>
    <t>TÍPUS</t>
  </si>
  <si>
    <t>Érték adattípusának azonosítószámát adja eredményül.</t>
  </si>
  <si>
    <t>Logikai függvények</t>
  </si>
  <si>
    <t>ÉS</t>
  </si>
  <si>
    <t>HA</t>
  </si>
  <si>
    <t>NEM</t>
  </si>
  <si>
    <t>VAGY</t>
  </si>
  <si>
    <t>Keresési és hivatkozási függvények</t>
  </si>
  <si>
    <t>HIPERHIVATKOZÁS</t>
  </si>
  <si>
    <t>Hálózati kiszolgálón, intraneten vagy az interneten tárolt dokumentumot megnyitó parancsikont vagy hivatkozást hoz létre.</t>
  </si>
  <si>
    <t>Egy hivatkozás sorainak számát adja meg.</t>
  </si>
  <si>
    <t>RTD</t>
  </si>
  <si>
    <t>Valós idejű adatokat keres vissza a COM automatizmust (automatizálás: Egy alkalmazás objektumaival való munka másik alkalmazásból vagy fejlesztőeszközből. A korábban OLE automatizmusnak nevezett automatizálás iparági szabvány, a Component Object Model (COM) szolgáltatása.) támogató programból.</t>
  </si>
  <si>
    <t>Matematikai és trigonometrikus függvények</t>
  </si>
  <si>
    <t>Statisztikai függvények</t>
  </si>
  <si>
    <t>Szövegműveletekhez használható függvények</t>
  </si>
  <si>
    <t>ASC</t>
  </si>
  <si>
    <t>Szöveg teljes szélességű (kétbájtos) latin és katakana karaktereit félszélességű (egybájtos) karakterekké alakítja.</t>
  </si>
  <si>
    <t>BAHTSZÖVEG</t>
  </si>
  <si>
    <t>Számot szöveggé alakít a ß (baht) pénznemformátum használatával.</t>
  </si>
  <si>
    <t>KARAKTER</t>
  </si>
  <si>
    <t>A kódszámmal meghatározott karaktert adja eredményül.</t>
  </si>
  <si>
    <t>TISZTÍT</t>
  </si>
  <si>
    <t>A szövegből eltávolítja az összes nem nyomtatható karaktert.</t>
  </si>
  <si>
    <t>KÓD</t>
  </si>
  <si>
    <t>Karaktersorozat első karakterének numerikus kódját adja eredményül.</t>
  </si>
  <si>
    <t>Több szövegelemet egyetlen szöveges elemmé fűz össze.</t>
  </si>
  <si>
    <t>FORINT</t>
  </si>
  <si>
    <t>Számot pénznem formátumú szöveggé alakít át.</t>
  </si>
  <si>
    <t>AZONOS</t>
  </si>
  <si>
    <t>Megvizsgálja, hogy két érték azonos-e.</t>
  </si>
  <si>
    <t>SZÖVEG.TALÁL, SZÖVEG.TALÁL2</t>
  </si>
  <si>
    <t>Karaktersorozatot keres egy másikban (a kis- és nagybetűk megkülönböztetésével).</t>
  </si>
  <si>
    <t>FIX</t>
  </si>
  <si>
    <t>Számot szöveges formátumúra alakít adott számú tizedesjegyre kerekítve.</t>
  </si>
  <si>
    <t>JIS</t>
  </si>
  <si>
    <t>A félszélességű (egybájtos) latin és a katakana karaktereket teljes szélességű (kétbájtos) karakterekké alakítja.</t>
  </si>
  <si>
    <t>Szöveg bal szélső karaktereit adja eredményül.</t>
  </si>
  <si>
    <t>HOSSZ, HOSSZ2</t>
  </si>
  <si>
    <t>Szöveg karakterekben mért hosszát adja eredményül.</t>
  </si>
  <si>
    <t>KISBETŰ</t>
  </si>
  <si>
    <t>Szöveget kisbetűssé alakít át.</t>
  </si>
  <si>
    <t>A szöveg adott pozíciójától kezdve megadott számú karaktert ad vissza eredményként.</t>
  </si>
  <si>
    <t>PHONETIC</t>
  </si>
  <si>
    <t>Szöveg furigana (fonetikus) karaktereit adja vissza.</t>
  </si>
  <si>
    <t>TNÉV</t>
  </si>
  <si>
    <t>Szöveg minden szavának kezdőbetűjét nagybetűsre cseréli.</t>
  </si>
  <si>
    <t>CSERE, CSERE2</t>
  </si>
  <si>
    <t>A szövegen belül karaktereket cserél.</t>
  </si>
  <si>
    <t>SOKSZOR</t>
  </si>
  <si>
    <t>Megadott számú alkalommal megismétel egy szövegrészt.</t>
  </si>
  <si>
    <t>Szövegrész jobb szélső karaktereit adja eredményül.</t>
  </si>
  <si>
    <t>SZÖVEG.KERES, SZÖVEG.KERES2</t>
  </si>
  <si>
    <t>Karaktersorozatot keres egy másikban (a kis- és nagybetűk között nem tesz különbséget).</t>
  </si>
  <si>
    <t>HELYETTE</t>
  </si>
  <si>
    <t>Szövegben adott karaktereket másikra cserél.</t>
  </si>
  <si>
    <t>T</t>
  </si>
  <si>
    <t>Argumentumát szöveggé alakítja át.</t>
  </si>
  <si>
    <t>SZÖVEG</t>
  </si>
  <si>
    <t>Számértéket alakít át adott számformátumú szöveggé.</t>
  </si>
  <si>
    <t>TRIM</t>
  </si>
  <si>
    <t>A szövegből eltávolítja a szóközöket.</t>
  </si>
  <si>
    <t>NAGYBETŰS</t>
  </si>
  <si>
    <t>Szöveget nagybetűssé alakít át.</t>
  </si>
  <si>
    <t>ÉRTÉK</t>
  </si>
  <si>
    <t>Szöveget számmá alakít át.</t>
  </si>
  <si>
    <t>Fejezetek:</t>
  </si>
  <si>
    <t>DÁTUM</t>
  </si>
  <si>
    <t>Adott dátum dátumértékét adja eredményül.</t>
  </si>
  <si>
    <t>DÁTUMÉRTÉK</t>
  </si>
  <si>
    <t>Szövegként megadott dátumot dátumértékké alakít át.</t>
  </si>
  <si>
    <t>OK</t>
  </si>
  <si>
    <t>MARADÉK(szám;osztó)</t>
  </si>
  <si>
    <t>PI()</t>
  </si>
  <si>
    <t>KOMBINÁCIÓK(n;k)</t>
  </si>
  <si>
    <t>MULTINOMIAL(k1;k2;...)</t>
  </si>
  <si>
    <t>CSONK(x;n)</t>
  </si>
  <si>
    <t>SZUMHATÖBB(összegtart;felttart1;felt1;felttart2;felt2…)</t>
  </si>
  <si>
    <t>Mat</t>
  </si>
  <si>
    <t>Stat</t>
  </si>
  <si>
    <t>SZUMHA(felttart;felt;összeg_tart)</t>
  </si>
  <si>
    <t>Átlagtól való átlagos abszolút eltérés</t>
  </si>
  <si>
    <t>Számok átlaga</t>
  </si>
  <si>
    <t>Adatok átlaga (szöveg=0, HAMIS=0, IGAZ=1)</t>
  </si>
  <si>
    <t>Khi-négyzet-eloszlás farok-eloszlásfüggvényének inverze</t>
  </si>
  <si>
    <t>kalap</t>
  </si>
  <si>
    <t>Tartományban hány üres cella  található</t>
  </si>
  <si>
    <t>Tartományban hány cella tesz eleget egy kritériumnak</t>
  </si>
  <si>
    <t>Abszolút érték</t>
  </si>
  <si>
    <t>Arkusz koszinusz</t>
  </si>
  <si>
    <t>Arkusz szinusz</t>
  </si>
  <si>
    <t>Arkusz tangens</t>
  </si>
  <si>
    <t xml:space="preserve">ARCTAN2(x;y) </t>
  </si>
  <si>
    <t>Legnagyobb közös osztó</t>
  </si>
  <si>
    <t>Legkisebb közös többszörös</t>
  </si>
  <si>
    <t>Természetes logaritmus</t>
  </si>
  <si>
    <t>Adott alapú logaritmus</t>
  </si>
  <si>
    <t>10-es alapú logaritmus</t>
  </si>
  <si>
    <t>Mátrix determinánsa</t>
  </si>
  <si>
    <t>Mátrix inverze</t>
  </si>
  <si>
    <t>Mátrixok szorzata</t>
  </si>
  <si>
    <t>Osztási maradék</t>
  </si>
  <si>
    <t>PÁRATLAN(x)</t>
  </si>
  <si>
    <t>HATVÁNY(alap;kitevő)</t>
  </si>
  <si>
    <t>QUOTIENT(számláló;nevező)</t>
  </si>
  <si>
    <t>Egy számot római számokkal fejez ki</t>
  </si>
  <si>
    <t>RÓMAI(n;forma)</t>
  </si>
  <si>
    <t>VÉL()</t>
  </si>
  <si>
    <t>ELŐJEL(x)</t>
  </si>
  <si>
    <t xml:space="preserve">ARCTAN(z) </t>
  </si>
  <si>
    <t>Tangens</t>
  </si>
  <si>
    <t>Különbségek négyzeteinek összege</t>
  </si>
  <si>
    <t>Négyzetek különbségeinek összege (GYAGYASÁG!)</t>
  </si>
  <si>
    <t>Négyzetek összegeinek összege (GYAGYASÁG!)</t>
  </si>
  <si>
    <t>SZUMXBŐLY2(tömb_x;tömb_y)</t>
  </si>
  <si>
    <t>p</t>
  </si>
  <si>
    <t>Gamma-eloszlás eloszlásfüggvénynek inverze</t>
  </si>
  <si>
    <t>F-eloszlás farok-függvénye</t>
  </si>
  <si>
    <t>Gamma-függvény természetes logaritmusa</t>
  </si>
  <si>
    <t>Mértani közép</t>
  </si>
  <si>
    <t>Harmonikus közép</t>
  </si>
  <si>
    <t>Maximum</t>
  </si>
  <si>
    <t>Normális eloszlás eloszlásfüggvényének inverze</t>
  </si>
  <si>
    <t>Normális eloszlás eloszlás és sűrűségfüggvénye</t>
  </si>
  <si>
    <t>Standard normális eloszlás eloszlásfüggvénye</t>
  </si>
  <si>
    <t>Standard normális eloszlás eloszlásfüggvényének inverze</t>
  </si>
  <si>
    <t>Hipergeometriai eloszlás tagjai</t>
  </si>
  <si>
    <t>Maximum (beleértve szöveget és logikai értékeket is)</t>
  </si>
  <si>
    <t>Lognormális eloszlás eloszlásfüggvénye</t>
  </si>
  <si>
    <t>Medián</t>
  </si>
  <si>
    <t>Minimum</t>
  </si>
  <si>
    <t>Minimum (beleértve szöveget és logikai értékeket is)</t>
  </si>
  <si>
    <t>Szórás sokaságra (beleértve szöveget és logikai értékeket).</t>
  </si>
  <si>
    <t>Szórás mintára</t>
  </si>
  <si>
    <t>Szórás mintára (beleértve szöveget és logikai értékeket is)</t>
  </si>
  <si>
    <t>T-eloszlás farok-eloszlásfüggvénye</t>
  </si>
  <si>
    <t>Variancia mintára</t>
  </si>
  <si>
    <t>Variancia mintára (beleértve szöveget és logikai értékeket is)</t>
  </si>
  <si>
    <t>Varianciája sokaságra</t>
  </si>
  <si>
    <t>Variancia sokaságra (beleértve szöveget és logikai értékeket is)</t>
  </si>
  <si>
    <t>Intervallum valószínűsége diszkrét eloszlásnál</t>
  </si>
  <si>
    <t>PERCENTILIS(tömb;k)</t>
  </si>
  <si>
    <t>Percentilis (=Kvantilis)</t>
  </si>
  <si>
    <t>Az (x_0,0) … (x_k,k/n) …,(x_n,1) pontok lineáris összekötése, "Interpolált eloszlásfüggvény"</t>
  </si>
  <si>
    <t>alfa</t>
  </si>
  <si>
    <t>szórás</t>
  </si>
  <si>
    <t>méret</t>
  </si>
  <si>
    <t>Fisher-transzformáció:  y = ln( (1+x) / (1-x) ) / 2</t>
  </si>
  <si>
    <t>FISHER(x)</t>
  </si>
  <si>
    <t>GYAKORISÁG(adat_tömb;csoport_tömb)</t>
  </si>
  <si>
    <t>INVERZ.FISHER(y)</t>
  </si>
  <si>
    <t>Lognormális eloszlás eloszlásfüggvényének inverze</t>
  </si>
  <si>
    <t>ÁTL.ELTÉRÉS(tömb)</t>
  </si>
  <si>
    <t>ÁTLAG(tömb)</t>
  </si>
  <si>
    <t>ÁTLAGA(tömb)</t>
  </si>
  <si>
    <t>KORREL(tömb1;tömb2)</t>
  </si>
  <si>
    <t>KOVAR(tömb1;tömb2)</t>
  </si>
  <si>
    <t>F.PRÓBA(tömb1;tömb2)</t>
  </si>
  <si>
    <t>GAMMALN(x)</t>
  </si>
  <si>
    <t>NAGY(tömb;k)</t>
  </si>
  <si>
    <t>STNORMELOSZL(z)</t>
  </si>
  <si>
    <t>SZÁZALÉKRANG(tömb;x;tizedesjegyek_száma)</t>
  </si>
  <si>
    <t>VALÓSZÍNŰSÉG(x_tart;val_tart;alsó_határ;felső_határ)</t>
  </si>
  <si>
    <t>KVARTILIS(tömb;kvart)</t>
  </si>
  <si>
    <t>FERDESÉG(szám1;szám2;...)</t>
  </si>
  <si>
    <t>KICSI(tömb;k)</t>
  </si>
  <si>
    <t>RÉSZÁTLAG(tömb;százalék)</t>
  </si>
  <si>
    <t>T.PRÓBA(tömb1;tömb2;szél;típus)</t>
  </si>
  <si>
    <t>DARAB(tömb)</t>
  </si>
  <si>
    <t>DARAB2(tömb)</t>
  </si>
  <si>
    <t>DARABÜRES(tömb)</t>
  </si>
  <si>
    <t>MÉRTANI.KÖZÉP(tömb)</t>
  </si>
  <si>
    <t>HARM.KÖZÉP(tömb)</t>
  </si>
  <si>
    <t>CSÚCSOSSÁG(tömb)</t>
  </si>
  <si>
    <t>MAX(tömb)</t>
  </si>
  <si>
    <t>MEDIÁN(tömb)</t>
  </si>
  <si>
    <t>MAX2(tömb)</t>
  </si>
  <si>
    <t>MIN(tömb)</t>
  </si>
  <si>
    <t>MIN2(tömb)</t>
  </si>
  <si>
    <t>SZÓRÁS(tömb)</t>
  </si>
  <si>
    <t>SZÓRÁSA(tömb)</t>
  </si>
  <si>
    <t>SZÓRÁSP(tömb)</t>
  </si>
  <si>
    <t>VAR(tömb)</t>
  </si>
  <si>
    <t>VARA(tömb)</t>
  </si>
  <si>
    <t>VARP(tömb)</t>
  </si>
  <si>
    <t>VARPA(tömb)</t>
  </si>
  <si>
    <t>ABS(szám)</t>
  </si>
  <si>
    <t>GCD(szám1;szám2;...)</t>
  </si>
  <si>
    <t>LCM(szám1;szám2;...)</t>
  </si>
  <si>
    <t>MDETERM(tömb)</t>
  </si>
  <si>
    <t>INVERZ.MÁTRIX(tömb)</t>
  </si>
  <si>
    <t>MSZORZAT(tömb1;tömb2)</t>
  </si>
  <si>
    <t>SZORZATÖSSZEG(tömb1;tömb2;tömb3;...)</t>
  </si>
  <si>
    <t>SZUMX2BŐLY2(tömb_x;tömb_y)</t>
  </si>
  <si>
    <t>SZUMX2MEGY2(tömb_x;tömb_y)</t>
  </si>
  <si>
    <t>ÖSSZEFŰZ (szöveg1;szöveg2;...)</t>
  </si>
  <si>
    <t>BAL(szöveg;hány_karakter)</t>
  </si>
  <si>
    <t>BAL2(szöveg;hány_bájt)</t>
  </si>
  <si>
    <t>KÖZÉP(szöveg;honnantól;hány_karakter)</t>
  </si>
  <si>
    <t>KÖZÉP2(szöveg;honnantól,hány_bájt)</t>
  </si>
  <si>
    <t>HIPERGEOM.ELOSZLÁS(k;n;K;N)</t>
  </si>
  <si>
    <t>Exponenciális eloszlás eloszlásfüggvénye és sűrűségfüggvénye</t>
  </si>
  <si>
    <t>Gamma-eloszlás eloszlásfüggvénye és sűrűségfüggvénye</t>
  </si>
  <si>
    <t>k</t>
  </si>
  <si>
    <t>r</t>
  </si>
  <si>
    <t>ÁTLAGHA(felt-tart;felt;összeg-tart)</t>
  </si>
  <si>
    <t>ÁTLAGTÖBB(összeg-tart;felt-tart1;felt1;felt-tart2;felt2…)</t>
  </si>
  <si>
    <t>Átlagtól való eltérések négyzetének összege</t>
  </si>
  <si>
    <t>F-eloszlás farok-függvénynek inverze</t>
  </si>
  <si>
    <t>Negatív binomiális eloszlás tagjai ("Pesszimista")</t>
  </si>
  <si>
    <t>VARIÁCIÓK(n;k)</t>
  </si>
  <si>
    <t>SORSZÁM(szám;tömb)</t>
  </si>
  <si>
    <t>Ismétlés nélküli variációk száma:    n! / (n-k)!</t>
  </si>
  <si>
    <t>VÁLASZT(index;érték1;érték2;...)</t>
  </si>
  <si>
    <t>KERES(keresési_érték;keresési_vektor;eredmény_vektor)</t>
  </si>
  <si>
    <t>INVERZ.STNORM(y)</t>
  </si>
  <si>
    <t>PEARSON(tömb1;tömb2)</t>
  </si>
  <si>
    <t>INDIREKT( szövegként_megadott_cím ; a1-S1O1 )</t>
  </si>
  <si>
    <t>CÍM( sor_szám ; oszlop_szám ; absz-rel ; a1-S1O1 )</t>
  </si>
  <si>
    <t>Tömb egy elemének a kiválasztása</t>
  </si>
  <si>
    <t>*</t>
  </si>
  <si>
    <t>Matematika</t>
  </si>
  <si>
    <t>Statisztika</t>
  </si>
  <si>
    <t>Szöveg</t>
  </si>
  <si>
    <t>Dátum</t>
  </si>
  <si>
    <t>Mérnöki</t>
  </si>
  <si>
    <t>Pénzügy</t>
  </si>
  <si>
    <t>Információs</t>
  </si>
  <si>
    <t>Logikai</t>
  </si>
  <si>
    <t>Adatbázis</t>
  </si>
  <si>
    <t>Kockafv-k</t>
  </si>
  <si>
    <t>Keresés</t>
  </si>
  <si>
    <t>Automatizálási függvények</t>
  </si>
  <si>
    <t>Automatizálási</t>
  </si>
  <si>
    <t>A hivatkozásban található oszlopok számát adja eredményül</t>
  </si>
  <si>
    <t>A kimutatásban tárolt adatokat adja eredményül</t>
  </si>
  <si>
    <t>Automat</t>
  </si>
  <si>
    <t>Kocka</t>
  </si>
  <si>
    <t>Cím</t>
  </si>
  <si>
    <t>Megj</t>
  </si>
  <si>
    <t>Leírás</t>
  </si>
  <si>
    <t>Példa</t>
  </si>
  <si>
    <t>TRANSZPONÁLÁS(tömb)</t>
  </si>
  <si>
    <t>Kell</t>
  </si>
  <si>
    <t>Jó</t>
  </si>
  <si>
    <t>ajtó</t>
  </si>
  <si>
    <t>ablak</t>
  </si>
  <si>
    <t>Területek darabszáma</t>
  </si>
  <si>
    <t>A felső sorban keres értéket, és megadott sorból vesz értéket</t>
  </si>
  <si>
    <t>Egy hivatkozás sorának sorszámát adja meg.</t>
  </si>
  <si>
    <t>Egyik vektorban keres értéket, másik vektorból vesz értékeket</t>
  </si>
  <si>
    <t>Szövegként adott abszolút címről vesz értéket (Vö: CÍM)</t>
  </si>
  <si>
    <t>Néhány tömb valamelyikének egy elemének a kiválasztása</t>
  </si>
  <si>
    <t>Hivatkozás oszlopának sorszámát adja eredményül</t>
  </si>
  <si>
    <t>Cella-cím-szöveg megadása számokkal vagy változókkal (Vö: INDIREKT)</t>
  </si>
  <si>
    <t>Lásd kettővel jobbra</t>
  </si>
  <si>
    <t/>
  </si>
  <si>
    <t>TERÜLET(hivatkozás)</t>
  </si>
  <si>
    <t>OSZLOP(hivatkozás)</t>
  </si>
  <si>
    <t>OSZLOPOK(tömb)</t>
  </si>
  <si>
    <t>INDEX(tömb;sor_szám;oszlop_szám)</t>
  </si>
  <si>
    <t>INDEX(hivatkozás;sor_szám;oszlop_szám;terület_szám)</t>
  </si>
  <si>
    <t>OFSZET(hivatkozás;sorok;oszlopok;magasság;szélesség)</t>
  </si>
  <si>
    <t>SOR(hivatkozás)</t>
  </si>
  <si>
    <t>SOROK(tömb)</t>
  </si>
  <si>
    <t>Z.PRÓBA(tömb;μ0;σ0)</t>
  </si>
  <si>
    <t>Név (és Szintaxis)</t>
  </si>
  <si>
    <t>Próba</t>
  </si>
  <si>
    <t>Eloszl</t>
  </si>
  <si>
    <t>Regr</t>
  </si>
  <si>
    <t>Gyakoriságok táblázata függőleges tömbként</t>
  </si>
  <si>
    <t>Lekerekít a legközelebbi egészre</t>
  </si>
  <si>
    <t>Koszinusz</t>
  </si>
  <si>
    <r>
      <rPr>
        <i/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hatványa (e alapú exponenciális függvény)</t>
    </r>
  </si>
  <si>
    <t>pi értéke</t>
  </si>
  <si>
    <t>Multinomiális e.h. (=polinomiális e.h.), =Permutációk ismétlés nélkül</t>
  </si>
  <si>
    <t>Hatványfüggvény avagy Exponenciális függvény</t>
  </si>
  <si>
    <t>Véletlen szám 0 és 1 között</t>
  </si>
  <si>
    <t>Szinusz</t>
  </si>
  <si>
    <t>Négyzetgyök</t>
  </si>
  <si>
    <t>Feltételes összeadás</t>
  </si>
  <si>
    <t>Feltételes összeadás több feltétel mellett</t>
  </si>
  <si>
    <t>Szorzatok összege</t>
  </si>
  <si>
    <t>Négyzetek összege</t>
  </si>
  <si>
    <t>KEREKÍTÉS.LE(x;n)</t>
  </si>
  <si>
    <t>KEREKÍTÉS(x;n)</t>
  </si>
  <si>
    <t>KEREKÍTÉS.FEL(x;n)</t>
  </si>
  <si>
    <t>SIN(x)</t>
  </si>
  <si>
    <t>SINH(x)</t>
  </si>
  <si>
    <t>GYÖK(x)</t>
  </si>
  <si>
    <t>SZUM(tömb)</t>
  </si>
  <si>
    <t>TAN(x)</t>
  </si>
  <si>
    <t>TANH(x)</t>
  </si>
  <si>
    <t>PÁROS(x)</t>
  </si>
  <si>
    <t>FACTDOUBLE(n)</t>
  </si>
  <si>
    <t>SZORZAT(tömb)</t>
  </si>
  <si>
    <t>Hányados egész része</t>
  </si>
  <si>
    <t>FOK(x)</t>
  </si>
  <si>
    <t>RADIÁN(x)</t>
  </si>
  <si>
    <t>ARCCOS(x)</t>
  </si>
  <si>
    <t>ARCSIN(x)</t>
  </si>
  <si>
    <t>COS(x)</t>
  </si>
  <si>
    <t>Felkerekít a pontosság legközelebbi többszörösére</t>
  </si>
  <si>
    <t>Felkerekít a legközelebbi páros számra</t>
  </si>
  <si>
    <t>Lekerekít a pontosság legközelebbi többszörösére</t>
  </si>
  <si>
    <t>FAKT(n)</t>
  </si>
  <si>
    <t>Faktoriális</t>
  </si>
  <si>
    <t>RÉSZÖSSZEG(függv_szám;tömb)</t>
  </si>
  <si>
    <t>ÁTLAG, DARAB, MAX, SZORZAT, SZÓRÁS, , SZUM, VAR stb valameliyke (Lásd: Excel súgó)</t>
  </si>
  <si>
    <t>SERIESSUM(x;n;m;koefficiensek_tömbje)</t>
  </si>
  <si>
    <t>SQRTPI(x)</t>
  </si>
  <si>
    <t>gyök(pi*x)</t>
  </si>
  <si>
    <t>Radiánná alakít fokot</t>
  </si>
  <si>
    <t>Fokká alakít radiánt</t>
  </si>
  <si>
    <t>Arkusz tangens, x és y koordinátákból</t>
  </si>
  <si>
    <t>Mátrix</t>
  </si>
  <si>
    <t>Produktum</t>
  </si>
  <si>
    <t>Szumma</t>
  </si>
  <si>
    <t>Binomiális eloszlás tagjai összegezve vagy egyedileg</t>
  </si>
  <si>
    <t>Khi-négyzet-eloszlás farok-eloszlásfüggvénye</t>
  </si>
  <si>
    <t>KRITBINOM(n;p;y)</t>
  </si>
  <si>
    <t>Binomiális eloszlás eloszlásfüggvényének általánosított inverze: A legnagyobb k, melyre 0-tól k-ig a tagok összege &lt;= y</t>
  </si>
  <si>
    <t>Poisson eloszlás tagjai összegezve vagy egyedileg</t>
  </si>
  <si>
    <t>Kovariancia</t>
  </si>
  <si>
    <t>Regressziós egyenes tengelymetszete (b)</t>
  </si>
  <si>
    <t>MÓDUSZ(tömb)</t>
  </si>
  <si>
    <t>Kvartilisek ("negyedelők") egyike</t>
  </si>
  <si>
    <t>SORSZÁM(x;tömb;1)</t>
  </si>
  <si>
    <t>Regressziós egyenes meredeksége (m)</t>
  </si>
  <si>
    <t>Lásd kettővel, héttel és tízzel jobbra</t>
  </si>
  <si>
    <t>autó</t>
  </si>
  <si>
    <t>vonat</t>
  </si>
  <si>
    <t>repülő</t>
  </si>
  <si>
    <t>Szemi-faktoriális</t>
  </si>
  <si>
    <t>Hatványsor értéke</t>
  </si>
  <si>
    <t>Csonkít adott számú számjegyre (u.a. mint KEREKÍTÉS.LE)</t>
  </si>
  <si>
    <t>Kerekít a közelebbihez, adott számú számjegyre</t>
  </si>
  <si>
    <t>Kerekít a nulla felé, adott számú számjegyre (u.a. mint CSONK)</t>
  </si>
  <si>
    <t xml:space="preserve">Kerekít nullától távolodva, adott számú számjegyre </t>
  </si>
  <si>
    <t>Kerekít a pontosság legközelebbi többszörösére</t>
  </si>
  <si>
    <t>Felkerekít a legközelebbi páratlan számra</t>
  </si>
  <si>
    <t>KITEVŐ(x)</t>
  </si>
  <si>
    <t>LN(x)</t>
  </si>
  <si>
    <t>LOG(x;alap)</t>
  </si>
  <si>
    <t>LOG10(x)</t>
  </si>
  <si>
    <t>ACOSH(x)</t>
  </si>
  <si>
    <t>ASINH(x)</t>
  </si>
  <si>
    <t>ATANH(x)</t>
  </si>
  <si>
    <t>COSH(x)</t>
  </si>
  <si>
    <t>PLAFON(x;pontosság)</t>
  </si>
  <si>
    <t>PADLÓ(x;pontosság)</t>
  </si>
  <si>
    <t>INT(x)</t>
  </si>
  <si>
    <t>MROUND(x;pontosság)</t>
  </si>
  <si>
    <t>NÉGYZETÖSSZEG(tömb)</t>
  </si>
  <si>
    <t>INVERZ.BÉTA(y;α;β;A;B)</t>
  </si>
  <si>
    <t>INVERZ.GAMMA(y;α;β)</t>
  </si>
  <si>
    <t>BÉTA.ELOSZLÁS(x;α;β;A;B)</t>
  </si>
  <si>
    <t>BINOM.ELOSZLÁS(k;n;p;elfv)</t>
  </si>
  <si>
    <t>EXP.ELOSZLÁS(x;λ;elfv)</t>
  </si>
  <si>
    <t>GAMMA.ELOSZLÁS(x;α;β;elfv)</t>
  </si>
  <si>
    <t>INVERZ.LOG.ELOSZLÁS(y;μ;σ)</t>
  </si>
  <si>
    <t>NORM.ELOSZL(x;μ;σ;elfv)</t>
  </si>
  <si>
    <t>INVERZ.NORM(y;μ;σ)</t>
  </si>
  <si>
    <t>LOG.ELOSZLÁS(x;μ;σ)</t>
  </si>
  <si>
    <t>KHI.PRÓBA(tényl_tart;várh_tart)</t>
  </si>
  <si>
    <t>POISSON(x;λ;elfv)</t>
  </si>
  <si>
    <t>MEGBÍZHATÓSÁG(p;σ;n)</t>
  </si>
  <si>
    <t>Konfidencia-intervallum sugara (hossz fele) normális eloszlásnál</t>
  </si>
  <si>
    <t>LIN.ILL(ism_y;ism_x;konst;stat)</t>
  </si>
  <si>
    <t>NÖV(ism_y;ism_x;új_x;konst)</t>
  </si>
  <si>
    <t>ELŐREJELZÉS(x;ism_y;ism_x)</t>
  </si>
  <si>
    <t>DARABTELI(tömb;krit)</t>
  </si>
  <si>
    <t>RNÉGYZET(ism_y;ism_x)</t>
  </si>
  <si>
    <t>MEREDEKSÉG(ism_y;ism_x)</t>
  </si>
  <si>
    <t>NORMALIZÁLÁS(x;μ;σ)</t>
  </si>
  <si>
    <t>STHIBAYX(ism_y;ism_x)</t>
  </si>
  <si>
    <t>METSZ(ism_y;ism_x)</t>
  </si>
  <si>
    <t>SQ(tömb)</t>
  </si>
  <si>
    <t>TREND(ism_y;ism_x;új_x;konst)</t>
  </si>
  <si>
    <t>Béta-eloszlás (A,B)-n eloszlásfüggvénye (Excel súgóban hibásan: sűrűségfv)</t>
  </si>
  <si>
    <t>Béta-eloszlás (A,B)-n eloszlásfüggvényének inverze</t>
  </si>
  <si>
    <t>Egy szám hányadik lenne a halmazban, ha növekvően rendezzük a halmazt</t>
  </si>
  <si>
    <t>Egy szám hányadik lenne a halmazban, ha csökkenően rendezzük a halmazt</t>
  </si>
  <si>
    <t>Egyéb</t>
  </si>
  <si>
    <t>Trig</t>
  </si>
  <si>
    <t>Szum</t>
  </si>
  <si>
    <t>Kombinatórika</t>
  </si>
  <si>
    <t>Kerekítés</t>
  </si>
  <si>
    <t>Hiperbólikus</t>
  </si>
  <si>
    <t>Exp-Log</t>
  </si>
  <si>
    <r>
      <t>HAHIBA</t>
    </r>
    <r>
      <rPr>
        <sz val="10"/>
        <color indexed="62"/>
        <rFont val="Arial"/>
        <family val="2"/>
      </rPr>
      <t>(</t>
    </r>
    <r>
      <rPr>
        <b/>
        <sz val="10"/>
        <color indexed="62"/>
        <rFont val="Arial"/>
        <family val="2"/>
      </rPr>
      <t>cella</t>
    </r>
    <r>
      <rPr>
        <sz val="10"/>
        <color indexed="62"/>
        <rFont val="Arial"/>
        <family val="2"/>
      </rPr>
      <t>;</t>
    </r>
    <r>
      <rPr>
        <b/>
        <sz val="10"/>
        <color indexed="62"/>
        <rFont val="Arial"/>
        <family val="2"/>
      </rPr>
      <t>érték_ha_hiba</t>
    </r>
    <r>
      <rPr>
        <sz val="10"/>
        <color indexed="62"/>
        <rFont val="Arial"/>
        <family val="2"/>
      </rPr>
      <t>)</t>
    </r>
  </si>
  <si>
    <t>Ha a cella nem hibás, akkor a cella értéke, ha hibás, akkor érték_ha_hiba</t>
  </si>
  <si>
    <t>Véletlen egész szám A és B között ( A&lt;= RND &lt;= B )</t>
  </si>
  <si>
    <t>Előjel    (-1, 0, 1)</t>
  </si>
  <si>
    <t>IGAZ, ha minden argumentuma IGAZ.</t>
  </si>
  <si>
    <t>IGAZ, ha legalább egy argumentuma IGAZ.</t>
  </si>
  <si>
    <t>IGAZ logikai konstans</t>
  </si>
  <si>
    <t>HAMIS logikai konstans</t>
  </si>
  <si>
    <t>Feltételes utasítás szerkesztése</t>
  </si>
  <si>
    <t>Komplementer</t>
  </si>
  <si>
    <t>Adott indexű elem választása listából (Vigyázat: tömb nem jó!)</t>
  </si>
  <si>
    <t>VKERES(keresési_érték;tömb;sor_szám;tartományban_keres)</t>
  </si>
  <si>
    <t>FKERES(keresési_érték;tömb;oszlop_szám;tartományban_keres)</t>
  </si>
  <si>
    <t>Tömböt definiál. A hivatkozástól számítva a tömb bal felső csücskének relatív helyét, majd a sorok és oszlopok számát kell megadni</t>
  </si>
  <si>
    <t>Transzponálás</t>
  </si>
  <si>
    <t>Szinusz-hiperbolikusz</t>
  </si>
  <si>
    <t>Koszinusz-hiperbolikusz</t>
  </si>
  <si>
    <t>Tangens-hiperbolikusz</t>
  </si>
  <si>
    <t>Binomiális e.h. =Kombinációk ismétlés nélkül</t>
  </si>
  <si>
    <t>Inverz-koszinusz-hiperbolikusz</t>
  </si>
  <si>
    <t>Inverz-szinusz-hiperbolikusz</t>
  </si>
  <si>
    <t>Inverz-tangens-hiperbolikusz</t>
  </si>
  <si>
    <t>F.ELOSZLÁS(x;szf1;szf2)</t>
  </si>
  <si>
    <t>INVERZ.F(y;szf1;szf2)</t>
  </si>
  <si>
    <t>T.ELOSZLÁS(x;szf;szél)</t>
  </si>
  <si>
    <t>INVERZ.T(y;szf)</t>
  </si>
  <si>
    <t>INVERZ.KHI(y;szf)</t>
  </si>
  <si>
    <t>KHI.ELOSZLÁS(x;szf)</t>
  </si>
  <si>
    <t>F-próba p-értéke (szórásnégyzetek egyenlők-e)</t>
  </si>
  <si>
    <t>T-próba p-értéke (várható értékek egyenlők-e)</t>
  </si>
  <si>
    <t>L.k.n.m. -vel -vel kapott hipersík statisztikai paraméterei</t>
  </si>
  <si>
    <t>L.k.n.m. -vel kapott b+mx képletbe helyettesíti be új_x -et (Vö: TREND)</t>
  </si>
  <si>
    <t>L.k.n.m. -vel kapott b*m^x képletbe helyettesíti be új_x -et</t>
  </si>
  <si>
    <t>L.k.n.m. -vel -vel kapott b+mx képletbe helyettesíti be új_x -et (Vö: ELŐREJELZÉS)</t>
  </si>
  <si>
    <t>Függetlenségvizsgálat (khí-négyzet próbával) p-értéke</t>
  </si>
  <si>
    <r>
      <t>u-próba (avagy z-próba) p-értéke ( μ &lt; μ</t>
    </r>
    <r>
      <rPr>
        <vertAlign val="subscript"/>
        <sz val="10"/>
        <color indexed="63"/>
        <rFont val="Arial"/>
        <family val="2"/>
      </rPr>
      <t>0</t>
    </r>
    <r>
      <rPr>
        <sz val="10"/>
        <color indexed="63"/>
        <rFont val="Arial"/>
        <family val="2"/>
      </rPr>
      <t xml:space="preserve"> -ra)</t>
    </r>
  </si>
  <si>
    <t>Weibull eloszlás eloszlás és sűrűségfüggvénye (Expon v.v. hatványa …)</t>
  </si>
  <si>
    <t>Megadott feltétel melletti átlag</t>
  </si>
  <si>
    <t>Több feltétel melletti átlag</t>
  </si>
  <si>
    <t>Tartományban hány szám van</t>
  </si>
  <si>
    <t>Tartományban hány nem üres cella van</t>
  </si>
  <si>
    <t>Adathalmaz ferdesége (def. a súgóban)</t>
  </si>
  <si>
    <t>Adathalmaz csúcsossága (def. a súgóban)</t>
  </si>
  <si>
    <r>
      <t>Inverz-Fisher-transzformáció: x = ( e</t>
    </r>
    <r>
      <rPr>
        <vertAlign val="superscript"/>
        <sz val="10"/>
        <color indexed="8"/>
        <rFont val="Arial"/>
        <family val="2"/>
      </rPr>
      <t>2 y</t>
    </r>
    <r>
      <rPr>
        <sz val="10"/>
        <color indexed="8"/>
        <rFont val="Arial"/>
        <family val="2"/>
      </rPr>
      <t xml:space="preserve"> - 1 ) / ( e</t>
    </r>
    <r>
      <rPr>
        <vertAlign val="superscript"/>
        <sz val="10"/>
        <color indexed="8"/>
        <rFont val="Arial"/>
        <family val="2"/>
      </rPr>
      <t>2y</t>
    </r>
    <r>
      <rPr>
        <sz val="10"/>
        <color indexed="8"/>
        <rFont val="Arial"/>
        <family val="2"/>
      </rPr>
      <t xml:space="preserve"> + 1 )</t>
    </r>
  </si>
  <si>
    <t>k-adik legkisebb elem egy adathalmazban</t>
  </si>
  <si>
    <t>k-adik legnagyobb elem egy adathalmazban</t>
  </si>
  <si>
    <t>Korrelációs együttható (ua,mint PEARSON)</t>
  </si>
  <si>
    <t>Korrelációs együttható (ua,mint KORREL)</t>
  </si>
  <si>
    <t>Adathalmaz középső részének átlaga</t>
  </si>
  <si>
    <t>Regressziónál a standard hibájái (def: a súgóban))</t>
  </si>
  <si>
    <t>Adathalmaz módusza: legtöbbször előforduló érték</t>
  </si>
  <si>
    <t xml:space="preserve">Normalizálás, standardizálás:     y = ( x - μ ) / σ   </t>
  </si>
  <si>
    <t>Korrelációs együttható négyzete (vö: KORREL, ill. PEARSON)</t>
  </si>
  <si>
    <t>WITH ENGLISH</t>
  </si>
  <si>
    <t>VARPA(array)</t>
  </si>
  <si>
    <t>VARP(array)</t>
  </si>
  <si>
    <t>VARA(array)</t>
  </si>
  <si>
    <t>VAR(array)</t>
  </si>
  <si>
    <t>STDEVPA(array)</t>
  </si>
  <si>
    <t>STDEVA(array)</t>
  </si>
  <si>
    <t>STDEV(array)</t>
  </si>
  <si>
    <t>BETADIST(x;α;β;A;B)</t>
  </si>
  <si>
    <t>BETAINV(y;α;β;A;B)</t>
  </si>
  <si>
    <t>BINOMDIST(k;n;p;distr_fn)</t>
  </si>
  <si>
    <t>CHIDIST(x;df)</t>
  </si>
  <si>
    <t>CHIINV(y;df)</t>
  </si>
  <si>
    <t>CRITBINOM(n;p;y)</t>
  </si>
  <si>
    <t>EXPONDIST(x;λ;distr_fn)</t>
  </si>
  <si>
    <t>FDIST(x;df1;d2)</t>
  </si>
  <si>
    <t>FINV(y;df1;d2)</t>
  </si>
  <si>
    <t>GAMMADIST(x;α;β;distr_fn)</t>
  </si>
  <si>
    <t>GAMMAINV(y;α;β)</t>
  </si>
  <si>
    <t>HYPGEOMDIST(k;n;K;N)</t>
  </si>
  <si>
    <t>LOGNORMDIST(x;μ;σ)</t>
  </si>
  <si>
    <t>LOGINV(y;μ;σ)</t>
  </si>
  <si>
    <t xml:space="preserve">NEGBINOM.ELOSZL(k;r;p)    </t>
  </si>
  <si>
    <t>NEGBINOMDIST(k;r;p)</t>
  </si>
  <si>
    <t>NORMDIST(x;μ;σ;distr_fn)</t>
  </si>
  <si>
    <t>NORMINV(y;μ;σ)</t>
  </si>
  <si>
    <t>NORMSDIST(z)</t>
  </si>
  <si>
    <t>POISSON(x;λ;distr_fn)</t>
  </si>
  <si>
    <t>TDIST(x;df;tail)</t>
  </si>
  <si>
    <t>TINV(y;df)</t>
  </si>
  <si>
    <t>2-szélű T-eloszlás farok-eloszlásfüggvényének inverze</t>
  </si>
  <si>
    <t>WEIBULL(x;α;β;distr_fn)</t>
  </si>
  <si>
    <t>WEIBULL(x;α;β;elfv)</t>
  </si>
  <si>
    <t>CHITEST(actual_range;expected_range)</t>
  </si>
  <si>
    <t>FTEST(array1;array2)</t>
  </si>
  <si>
    <t>TTEST(array1;array2;tail;type)</t>
  </si>
  <si>
    <t>ZTEST(array;μ0;σ0))</t>
  </si>
  <si>
    <t>FORECAST(x;known_y;known_x)</t>
  </si>
  <si>
    <t>LINEST(known_y;known_x;const;stat)</t>
  </si>
  <si>
    <t>TREND(known_y;known_x;new_x;const)</t>
  </si>
  <si>
    <t>AVEDEV(array)</t>
  </si>
  <si>
    <t>AVERAGE(array)</t>
  </si>
  <si>
    <t>AVERAGEA(array)</t>
  </si>
  <si>
    <t>COUNT(array)</t>
  </si>
  <si>
    <t>COUNTA(array)</t>
  </si>
  <si>
    <t>COUNTIF(array;crit)</t>
  </si>
  <si>
    <t>COUNTBLANK(array)</t>
  </si>
  <si>
    <t>FREQUENCY(data_array;bins_array)</t>
  </si>
  <si>
    <t>HARMEAN(array)</t>
  </si>
  <si>
    <t>FISHERINV(y)</t>
  </si>
  <si>
    <t>SMALL(array;k)</t>
  </si>
  <si>
    <t>QUARTILE(array;quart)</t>
  </si>
  <si>
    <t>MAXA(array)</t>
  </si>
  <si>
    <t>MAX(array)</t>
  </si>
  <si>
    <t>MEDIAN(array)</t>
  </si>
  <si>
    <t>CONFIDENCE(p;σ;n)</t>
  </si>
  <si>
    <t>SLOPE(known_y;known_x)</t>
  </si>
  <si>
    <t>GEOMEAN(array)</t>
  </si>
  <si>
    <t>INTERCEPT(known_y;known_x)</t>
  </si>
  <si>
    <t>MIN(array)</t>
  </si>
  <si>
    <t>MINA(array)</t>
  </si>
  <si>
    <t>MODE(array)</t>
  </si>
  <si>
    <t>LARGE(array;k)</t>
  </si>
  <si>
    <t>STANDARDIZE(x;μ;σ)</t>
  </si>
  <si>
    <t>CORREL(array1;array2)</t>
  </si>
  <si>
    <t>COVAR(array1;array2)</t>
  </si>
  <si>
    <t>PEARSON(array1;array2)</t>
  </si>
  <si>
    <t>PERCENTILE(array;k)</t>
  </si>
  <si>
    <t>SKEW(number1;number2;...)</t>
  </si>
  <si>
    <t>SQRT(x)</t>
  </si>
  <si>
    <t>SIGN(x)</t>
  </si>
  <si>
    <t>RAND()</t>
  </si>
  <si>
    <t>PRODUCT(array)</t>
  </si>
  <si>
    <t>RANDBETWEEN(a,b)</t>
  </si>
  <si>
    <t>QUOTIENT(numerator;denominator)</t>
  </si>
  <si>
    <t>SUM(array)</t>
  </si>
  <si>
    <t>MMULT(array1;array2)</t>
  </si>
  <si>
    <t>FACT(n)</t>
  </si>
  <si>
    <t>COMBIN(n;k)</t>
  </si>
  <si>
    <t>TRUNC(x;n)</t>
  </si>
  <si>
    <t>ROUNDUP(x;n)</t>
  </si>
  <si>
    <t>ROUNDDOWN(x;n)</t>
  </si>
  <si>
    <t>ROUND(x;n)</t>
  </si>
  <si>
    <t>EXP(x)</t>
  </si>
  <si>
    <t>LOG(x;base)</t>
  </si>
  <si>
    <t>POWER(base;exponent)</t>
  </si>
  <si>
    <t>EVEN(x)</t>
  </si>
  <si>
    <t>ODD(x)</t>
  </si>
  <si>
    <t>MDETERM(array)</t>
  </si>
  <si>
    <t>MINVERSE(array)</t>
  </si>
  <si>
    <t>SUMPRODUCT(array1;array2;array3;...)</t>
  </si>
  <si>
    <t>DEGREES(x)</t>
  </si>
  <si>
    <t>RADIAN(x)</t>
  </si>
  <si>
    <t>GCD(number1;number2;...)</t>
  </si>
  <si>
    <t>LCM(number1;number2;...)</t>
  </si>
  <si>
    <t>MOD(number;divisor)</t>
  </si>
  <si>
    <t>ROMAN(n;form)</t>
  </si>
  <si>
    <t>SUMSQ(array)</t>
  </si>
  <si>
    <t>SUMX2MY2(array_x;array_y)</t>
  </si>
  <si>
    <t>SUMX2PY2(array_x;array_y)</t>
  </si>
  <si>
    <t>SUMXMY2(array_x;array_y)</t>
  </si>
  <si>
    <t>SUMIF(cond_array;cond;sum_array)</t>
  </si>
  <si>
    <t>SERIESSUM(x;n;m;coefficience_array)</t>
  </si>
  <si>
    <t>???</t>
  </si>
  <si>
    <t>AND</t>
  </si>
  <si>
    <t>IF</t>
  </si>
  <si>
    <t>NOT</t>
  </si>
  <si>
    <t>OR</t>
  </si>
  <si>
    <t>VLOOKUP(value;array;column;range)</t>
  </si>
  <si>
    <t>HLOOKUP(value;array;column;range)</t>
  </si>
  <si>
    <t>VKERES(keresési_érték;tömb)</t>
  </si>
  <si>
    <t>Tömb első oszlopában keres, megadott oszlopából vesz értékeket</t>
  </si>
  <si>
    <t>Tömb első sorában keres, megadott sorából  vesz értékeket</t>
  </si>
  <si>
    <t>Hivatkozásban vagy tömbben megadja a pozíciót.</t>
  </si>
  <si>
    <t>HOL.VAN(keresendő_érték;tábla;egyezés_típus)</t>
  </si>
  <si>
    <t>MATCH(value_to_find;array;type)</t>
  </si>
  <si>
    <t>CONCATENATE(text1;text2;...)</t>
  </si>
  <si>
    <t>EXACT(text1;text2)</t>
  </si>
  <si>
    <t>AREAS(reference)</t>
  </si>
  <si>
    <t>CHOOSE(number;vector])</t>
  </si>
  <si>
    <t>COLUMN(refernce])</t>
  </si>
  <si>
    <t>COLUMNS(arrray)</t>
  </si>
  <si>
    <t>TRANSPOSEarray)</t>
  </si>
  <si>
    <t>INDEX(array;row_number;column_number)</t>
  </si>
  <si>
    <t>LOOKUP(number;vector;vector)</t>
  </si>
  <si>
    <t>INDEX(reference;row_number;column_number;area_number)</t>
  </si>
  <si>
    <t>INDIREKT( address_given_as_text ; a1-S1O1 )</t>
  </si>
  <si>
    <t>ROW(refernece)</t>
  </si>
  <si>
    <t>ROWS(array)</t>
  </si>
  <si>
    <t>TRIMMEAN(array;percent)</t>
  </si>
  <si>
    <t>RSQ(known_y;known_x)</t>
  </si>
  <si>
    <t>RANK(number;array)</t>
  </si>
  <si>
    <t>RANK(numbeer;array;1)</t>
  </si>
  <si>
    <t>PERCENTRANK(array;x;decimals)</t>
  </si>
  <si>
    <t>PROB(x_array;prob_array;lower_limit;upper_limit)</t>
  </si>
  <si>
    <t>HAMIS</t>
  </si>
  <si>
    <t>IGAZ</t>
  </si>
  <si>
    <t>_xlfn.IFERROR(cell;value_if_error)</t>
  </si>
  <si>
    <t>_xlfn.AVERAGEIF(cond_array;cond;array)</t>
  </si>
  <si>
    <t>CEILING(x;precision)</t>
  </si>
  <si>
    <t>FLOOR(x;precision)</t>
  </si>
  <si>
    <t>NORSMINV(y)</t>
  </si>
  <si>
    <t>Statistical functions</t>
  </si>
  <si>
    <t>Function</t>
  </si>
  <si>
    <t>Description</t>
  </si>
  <si>
    <t>AVEDEV</t>
  </si>
  <si>
    <t>Returns the average of the absolute deviations of data points from their mean</t>
  </si>
  <si>
    <t>AVERAGE</t>
  </si>
  <si>
    <t>Returns the average of its arguments</t>
  </si>
  <si>
    <t>AVERAGEA</t>
  </si>
  <si>
    <t>Returns the average of its arguments, including numbers, text, and logical values</t>
  </si>
  <si>
    <t>BETADIST</t>
  </si>
  <si>
    <t>Returns the beta cumulative distribution function</t>
  </si>
  <si>
    <t>BETAINV</t>
  </si>
  <si>
    <t>Returns the inverse of the cumulative distribution function for a specified beta distribution</t>
  </si>
  <si>
    <t>BINOMDIST</t>
  </si>
  <si>
    <t>Returns the individual term binomial distribution probability</t>
  </si>
  <si>
    <t>CHIDIST</t>
  </si>
  <si>
    <t>Returns the one-tailed probability of the chi-squared distribution</t>
  </si>
  <si>
    <t>CHIINV</t>
  </si>
  <si>
    <t>Returns the inverse of the one-tailed probability of the chi-squared distribution</t>
  </si>
  <si>
    <t>CHITEST</t>
  </si>
  <si>
    <t>Returns the test for independence</t>
  </si>
  <si>
    <t>CONFIDENCE</t>
  </si>
  <si>
    <t>Returns the confidence interval for a population mean</t>
  </si>
  <si>
    <t>CORREL</t>
  </si>
  <si>
    <t>Returns the correlation coefficient between two data sets</t>
  </si>
  <si>
    <t>COUNT</t>
  </si>
  <si>
    <t>Counts how many numbers are in the list of arguments</t>
  </si>
  <si>
    <t>COUNTA</t>
  </si>
  <si>
    <t>Counts how many values are in the list of arguments</t>
  </si>
  <si>
    <t>COUNTBLANK</t>
  </si>
  <si>
    <t>Counts the number of blank cells within a range</t>
  </si>
  <si>
    <t>COUNTIF</t>
  </si>
  <si>
    <t>Counts the number of nonblank cells within a range that meet the given criteria</t>
  </si>
  <si>
    <t>COVAR</t>
  </si>
  <si>
    <t>Returns covariance, the average of the products of paired deviations</t>
  </si>
  <si>
    <t>CRITBINOM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</si>
</sst>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_-* #,##0.0\ _F_t_-;\-* #,##0.0\ _F_t_-;_-* &quot;-&quot;??\ _F_t_-;_-@_-"/>
    <numFmt numFmtId="176" formatCode="_-* #,##0.000\ _F_t_-;\-* #,##0.000\ _F_t_-;_-* &quot;-&quot;??\ _F_t_-;_-@_-"/>
    <numFmt numFmtId="177" formatCode="_-* #,##0.0000\ _F_t_-;\-* #,##0.0000\ _F_t_-;_-* &quot;-&quot;??\ _F_t_-;_-@_-"/>
    <numFmt numFmtId="178" formatCode="_-* #,##0.00000\ _F_t_-;\-* #,##0.00000\ _F_t_-;_-* &quot;-&quot;??\ _F_t_-;_-@_-"/>
    <numFmt numFmtId="179" formatCode="_-* #,##0.000000\ _F_t_-;\-* #,##0.000000\ _F_t_-;_-* &quot;-&quot;??\ _F_t_-;_-@_-"/>
    <numFmt numFmtId="180" formatCode="0.0000000000"/>
    <numFmt numFmtId="181" formatCode="0.00000000000"/>
    <numFmt numFmtId="182" formatCode="0.000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6">
    <font>
      <sz val="11"/>
      <color indexed="8"/>
      <name val="Calibri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vertAlign val="subscript"/>
      <sz val="10"/>
      <color indexed="63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sz val="8"/>
      <color indexed="57"/>
      <name val="Arial"/>
      <family val="2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u val="single"/>
      <sz val="10"/>
      <color indexed="12"/>
      <name val="Arial"/>
      <family val="2"/>
    </font>
    <font>
      <b/>
      <sz val="18"/>
      <color indexed="10"/>
      <name val="Arial"/>
      <family val="2"/>
    </font>
    <font>
      <sz val="8"/>
      <name val="Calibri"/>
      <family val="2"/>
    </font>
    <font>
      <b/>
      <sz val="24"/>
      <color indexed="8"/>
      <name val="Tahoma"/>
      <family val="2"/>
    </font>
    <font>
      <b/>
      <sz val="10"/>
      <name val="Arial"/>
      <family val="0"/>
    </font>
    <font>
      <i/>
      <sz val="11"/>
      <color indexed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0" fillId="17" borderId="7" applyNumberFormat="0" applyFon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1" fillId="4" borderId="0" applyNumberFormat="0" applyBorder="0" applyAlignment="0" applyProtection="0"/>
    <xf numFmtId="0" fontId="22" fillId="22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9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23" borderId="0" applyNumberFormat="0" applyBorder="0" applyAlignment="0" applyProtection="0"/>
    <xf numFmtId="0" fontId="28" fillId="22" borderId="1" applyNumberFormat="0" applyAlignment="0" applyProtection="0"/>
  </cellStyleXfs>
  <cellXfs count="71">
    <xf numFmtId="0" fontId="0" fillId="0" borderId="0" xfId="0" applyAlignment="1">
      <alignment/>
    </xf>
    <xf numFmtId="0" fontId="29" fillId="0" borderId="0" xfId="0" applyFont="1" applyFill="1" applyBorder="1" applyAlignment="1">
      <alignment horizontal="left" vertical="center"/>
    </xf>
    <xf numFmtId="2" fontId="30" fillId="24" borderId="0" xfId="0" applyNumberFormat="1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left" vertical="center"/>
    </xf>
    <xf numFmtId="0" fontId="37" fillId="0" borderId="0" xfId="0" applyFont="1" applyBorder="1" applyAlignment="1">
      <alignment/>
    </xf>
    <xf numFmtId="0" fontId="37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/>
    </xf>
    <xf numFmtId="173" fontId="38" fillId="0" borderId="0" xfId="0" applyNumberFormat="1" applyFont="1" applyFill="1" applyBorder="1" applyAlignment="1">
      <alignment horizontal="center" vertical="center"/>
    </xf>
    <xf numFmtId="0" fontId="38" fillId="20" borderId="0" xfId="0" applyFont="1" applyFill="1" applyBorder="1" applyAlignment="1">
      <alignment horizontal="center" vertical="center"/>
    </xf>
    <xf numFmtId="0" fontId="38" fillId="24" borderId="0" xfId="0" applyFont="1" applyFill="1" applyBorder="1" applyAlignment="1">
      <alignment horizontal="center" vertical="center"/>
    </xf>
    <xf numFmtId="0" fontId="38" fillId="25" borderId="0" xfId="0" applyFont="1" applyFill="1" applyBorder="1" applyAlignment="1">
      <alignment horizontal="center" vertical="center"/>
    </xf>
    <xf numFmtId="0" fontId="18" fillId="8" borderId="0" xfId="0" applyFont="1" applyFill="1" applyBorder="1" applyAlignment="1">
      <alignment horizontal="center"/>
    </xf>
    <xf numFmtId="0" fontId="18" fillId="20" borderId="0" xfId="0" applyFont="1" applyFill="1" applyBorder="1" applyAlignment="1">
      <alignment horizontal="center"/>
    </xf>
    <xf numFmtId="0" fontId="39" fillId="24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9" fillId="25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2" fillId="26" borderId="0" xfId="0" applyFont="1" applyFill="1" applyBorder="1" applyAlignment="1">
      <alignment horizontal="left" vertical="center"/>
    </xf>
    <xf numFmtId="0" fontId="40" fillId="27" borderId="0" xfId="47" applyFont="1" applyFill="1" applyBorder="1" applyAlignment="1" applyProtection="1">
      <alignment horizontal="left" vertical="center"/>
      <protection/>
    </xf>
    <xf numFmtId="0" fontId="2" fillId="27" borderId="0" xfId="0" applyFont="1" applyFill="1" applyBorder="1" applyAlignment="1">
      <alignment horizontal="left" vertical="center"/>
    </xf>
    <xf numFmtId="1" fontId="38" fillId="25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/>
    </xf>
    <xf numFmtId="0" fontId="38" fillId="11" borderId="0" xfId="0" applyFont="1" applyFill="1" applyBorder="1" applyAlignment="1">
      <alignment horizontal="center" vertical="center"/>
    </xf>
    <xf numFmtId="2" fontId="38" fillId="11" borderId="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left" vertical="center"/>
    </xf>
    <xf numFmtId="0" fontId="32" fillId="28" borderId="0" xfId="0" applyFont="1" applyFill="1" applyBorder="1" applyAlignment="1">
      <alignment horizontal="left" vertical="center"/>
    </xf>
    <xf numFmtId="0" fontId="2" fillId="28" borderId="0" xfId="0" applyFont="1" applyFill="1" applyBorder="1" applyAlignment="1">
      <alignment horizontal="left" vertical="center"/>
    </xf>
    <xf numFmtId="0" fontId="7" fillId="24" borderId="0" xfId="0" applyFont="1" applyFill="1" applyBorder="1" applyAlignment="1">
      <alignment horizontal="left" vertical="center"/>
    </xf>
    <xf numFmtId="2" fontId="7" fillId="24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2" fontId="2" fillId="24" borderId="0" xfId="0" applyNumberFormat="1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174" fontId="30" fillId="0" borderId="0" xfId="0" applyNumberFormat="1" applyFont="1" applyFill="1" applyBorder="1" applyAlignment="1">
      <alignment horizontal="left" vertical="center"/>
    </xf>
    <xf numFmtId="2" fontId="38" fillId="0" borderId="0" xfId="0" applyNumberFormat="1" applyFont="1" applyFill="1" applyBorder="1" applyAlignment="1">
      <alignment horizontal="left" vertical="center"/>
    </xf>
    <xf numFmtId="2" fontId="38" fillId="0" borderId="0" xfId="0" applyNumberFormat="1" applyFont="1" applyFill="1" applyBorder="1" applyAlignment="1">
      <alignment horizontal="center" vertical="center"/>
    </xf>
    <xf numFmtId="0" fontId="32" fillId="10" borderId="0" xfId="0" applyFont="1" applyFill="1" applyBorder="1" applyAlignment="1">
      <alignment horizontal="left" vertical="center"/>
    </xf>
    <xf numFmtId="0" fontId="32" fillId="29" borderId="0" xfId="0" applyFont="1" applyFill="1" applyBorder="1" applyAlignment="1">
      <alignment horizontal="left" vertical="center"/>
    </xf>
    <xf numFmtId="0" fontId="43" fillId="30" borderId="0" xfId="0" applyFont="1" applyFill="1" applyAlignment="1">
      <alignment horizontal="left" wrapText="1" indent="1"/>
    </xf>
    <xf numFmtId="0" fontId="0" fillId="0" borderId="0" xfId="0" applyAlignment="1">
      <alignment/>
    </xf>
    <xf numFmtId="0" fontId="0" fillId="30" borderId="0" xfId="0" applyFill="1" applyAlignment="1">
      <alignment horizontal="left" wrapText="1" indent="1"/>
    </xf>
    <xf numFmtId="0" fontId="44" fillId="30" borderId="0" xfId="0" applyFont="1" applyFill="1" applyAlignment="1">
      <alignment horizontal="center" vertical="center" wrapText="1"/>
    </xf>
    <xf numFmtId="0" fontId="19" fillId="30" borderId="0" xfId="47" applyFill="1" applyAlignment="1">
      <alignment wrapText="1"/>
    </xf>
    <xf numFmtId="0" fontId="0" fillId="30" borderId="0" xfId="0" applyFill="1" applyAlignment="1">
      <alignment wrapText="1"/>
    </xf>
    <xf numFmtId="0" fontId="25" fillId="30" borderId="0" xfId="0" applyFont="1" applyFill="1" applyAlignment="1">
      <alignment horizontal="center" vertical="center" wrapText="1"/>
    </xf>
    <xf numFmtId="0" fontId="0" fillId="30" borderId="0" xfId="0" applyFill="1" applyAlignment="1">
      <alignment wrapText="1"/>
    </xf>
    <xf numFmtId="0" fontId="19" fillId="30" borderId="0" xfId="47" applyFill="1" applyAlignment="1">
      <alignment wrapText="1"/>
    </xf>
    <xf numFmtId="0" fontId="43" fillId="30" borderId="0" xfId="0" applyFont="1" applyFill="1" applyAlignment="1">
      <alignment horizontal="left" wrapText="1" indent="1"/>
    </xf>
    <xf numFmtId="0" fontId="0" fillId="30" borderId="0" xfId="0" applyFill="1" applyAlignment="1">
      <alignment horizontal="left" wrapText="1" inden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Currency" xfId="41"/>
    <cellStyle name="Currency [0]" xfId="42"/>
    <cellStyle name="Ellenőrzőcella" xfId="43"/>
    <cellStyle name="Figyelmeztetés" xfId="44"/>
    <cellStyle name="Followed Hyperlink" xfId="45"/>
    <cellStyle name="Hivatkozott cella" xfId="46"/>
    <cellStyle name="Hyperlink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Magyarázó szöveg" xfId="57"/>
    <cellStyle name="Összesen" xfId="58"/>
    <cellStyle name="Percent" xfId="59"/>
    <cellStyle name="Rossz" xfId="60"/>
    <cellStyle name="Semleges" xfId="61"/>
    <cellStyle name="Számítás" xfId="62"/>
  </cellStyles>
  <dxfs count="5">
    <dxf>
      <font>
        <color rgb="FFFF0000"/>
      </font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AppendPopup(this,'ofAutomation_1')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go('/search/redir.aspx?AssetID=HP052089931033&amp;CTT=5&amp;Origin=HP052042111033')" TargetMode="External" /><Relationship Id="rId2" Type="http://schemas.openxmlformats.org/officeDocument/2006/relationships/hyperlink" Target="javascript:go('/search/redir.aspx?AssetID=HP052089941033&amp;CTT=5&amp;Origin=HP052042111033')" TargetMode="External" /><Relationship Id="rId3" Type="http://schemas.openxmlformats.org/officeDocument/2006/relationships/hyperlink" Target="javascript:go('/search/redir.aspx?AssetID=HP052089951033&amp;CTT=5&amp;Origin=HP052042111033')" TargetMode="External" /><Relationship Id="rId4" Type="http://schemas.openxmlformats.org/officeDocument/2006/relationships/hyperlink" Target="javascript:go('/search/redir.aspx?AssetID=HP052090001033&amp;CTT=5&amp;Origin=HP052042111033')" TargetMode="External" /><Relationship Id="rId5" Type="http://schemas.openxmlformats.org/officeDocument/2006/relationships/hyperlink" Target="javascript:go('/search/redir.aspx?AssetID=HP052090011033&amp;CTT=5&amp;Origin=HP052042111033')" TargetMode="External" /><Relationship Id="rId6" Type="http://schemas.openxmlformats.org/officeDocument/2006/relationships/hyperlink" Target="javascript:go('/search/redir.aspx?AssetID=HP052090051033&amp;CTT=5&amp;Origin=HP052042111033')" TargetMode="External" /><Relationship Id="rId7" Type="http://schemas.openxmlformats.org/officeDocument/2006/relationships/hyperlink" Target="javascript:go('/search/redir.aspx?AssetID=HP052090101033&amp;CTT=5&amp;Origin=HP052042111033')" TargetMode="External" /><Relationship Id="rId8" Type="http://schemas.openxmlformats.org/officeDocument/2006/relationships/hyperlink" Target="javascript:go('/search/redir.aspx?AssetID=HP052090111033&amp;CTT=5&amp;Origin=HP052042111033')" TargetMode="External" /><Relationship Id="rId9" Type="http://schemas.openxmlformats.org/officeDocument/2006/relationships/hyperlink" Target="javascript:go('/search/redir.aspx?AssetID=HP052090121033&amp;CTT=5&amp;Origin=HP052042111033')" TargetMode="External" /><Relationship Id="rId10" Type="http://schemas.openxmlformats.org/officeDocument/2006/relationships/hyperlink" Target="javascript:go('/search/redir.aspx?AssetID=HP052090211033&amp;CTT=5&amp;Origin=HP052042111033')" TargetMode="External" /><Relationship Id="rId11" Type="http://schemas.openxmlformats.org/officeDocument/2006/relationships/hyperlink" Target="javascript:go('/search/redir.aspx?AssetID=HP052090231033&amp;CTT=5&amp;Origin=HP052042111033')" TargetMode="External" /><Relationship Id="rId12" Type="http://schemas.openxmlformats.org/officeDocument/2006/relationships/hyperlink" Target="javascript:go('/search/redir.aspx?AssetID=HP052090261033&amp;CTT=5&amp;Origin=HP052042111033')" TargetMode="External" /><Relationship Id="rId13" Type="http://schemas.openxmlformats.org/officeDocument/2006/relationships/hyperlink" Target="javascript:go('/search/redir.aspx?AssetID=HP052090271033&amp;CTT=5&amp;Origin=HP052042111033')" TargetMode="External" /><Relationship Id="rId14" Type="http://schemas.openxmlformats.org/officeDocument/2006/relationships/hyperlink" Target="javascript:go('/search/redir.aspx?AssetID=HP052090281033&amp;CTT=5&amp;Origin=HP052042111033')" TargetMode="External" /><Relationship Id="rId15" Type="http://schemas.openxmlformats.org/officeDocument/2006/relationships/hyperlink" Target="javascript:go('/search/redir.aspx?AssetID=HP052090291033&amp;CTT=5&amp;Origin=HP052042111033')" TargetMode="External" /><Relationship Id="rId16" Type="http://schemas.openxmlformats.org/officeDocument/2006/relationships/hyperlink" Target="javascript:go('/search/redir.aspx?AssetID=HP052090361033&amp;CTT=5&amp;Origin=HP052042111033')" TargetMode="External" /><Relationship Id="rId17" Type="http://schemas.openxmlformats.org/officeDocument/2006/relationships/hyperlink" Target="javascript:go('/search/redir.aspx?AssetID=HP052090371033&amp;CTT=5&amp;Origin=HP052042111033')" TargetMode="External" /><Relationship Id="rId18" Type="http://schemas.openxmlformats.org/officeDocument/2006/relationships/hyperlink" Target="javascript:go('/search/redir.aspx?AssetID=HP052090581033&amp;CTT=5&amp;Origin=HP052042111033')" TargetMode="External" /><Relationship Id="rId19" Type="http://schemas.openxmlformats.org/officeDocument/2006/relationships/hyperlink" Target="javascript:go('/search/redir.aspx?AssetID=HP052090831033&amp;CTT=5&amp;Origin=HP052042111033')" TargetMode="External" /><Relationship Id="rId20" Type="http://schemas.openxmlformats.org/officeDocument/2006/relationships/hyperlink" Target="javascript:go('/search/redir.aspx?AssetID=HP052090871033&amp;CTT=5&amp;Origin=HP052042111033')" TargetMode="External" /><Relationship Id="rId21" Type="http://schemas.openxmlformats.org/officeDocument/2006/relationships/hyperlink" Target="javascript:go('/search/redir.aspx?AssetID=HP052090901033&amp;CTT=5&amp;Origin=HP052042111033')" TargetMode="External" /><Relationship Id="rId22" Type="http://schemas.openxmlformats.org/officeDocument/2006/relationships/hyperlink" Target="javascript:go('/search/redir.aspx?AssetID=HP052090911033&amp;CTT=5&amp;Origin=HP052042111033')" TargetMode="External" /><Relationship Id="rId23" Type="http://schemas.openxmlformats.org/officeDocument/2006/relationships/hyperlink" Target="javascript:go('/search/redir.aspx?AssetID=HP052090921033&amp;CTT=5&amp;Origin=HP052042111033')" TargetMode="External" /><Relationship Id="rId24" Type="http://schemas.openxmlformats.org/officeDocument/2006/relationships/hyperlink" Target="javascript:go('/search/redir.aspx?AssetID=HP052090961033&amp;CTT=5&amp;Origin=HP052042111033')" TargetMode="External" /><Relationship Id="rId25" Type="http://schemas.openxmlformats.org/officeDocument/2006/relationships/hyperlink" Target="javascript:go('/search/redir.aspx?AssetID=HP052090971033&amp;CTT=5&amp;Origin=HP052042111033')" TargetMode="External" /><Relationship Id="rId26" Type="http://schemas.openxmlformats.org/officeDocument/2006/relationships/hyperlink" Target="javascript:go('/search/redir.aspx?AssetID=HP052090981033&amp;CTT=5&amp;Origin=HP052042111033')" TargetMode="External" /><Relationship Id="rId27" Type="http://schemas.openxmlformats.org/officeDocument/2006/relationships/hyperlink" Target="javascript:go('/search/redir.aspx?AssetID=HP052091011033&amp;CTT=5&amp;Origin=HP052042111033')" TargetMode="External" /><Relationship Id="rId28" Type="http://schemas.openxmlformats.org/officeDocument/2006/relationships/hyperlink" Target="javascript:go('/search/redir.aspx?AssetID=HP052091021033&amp;CTT=5&amp;Origin=HP052042111033')" TargetMode="External" /><Relationship Id="rId29" Type="http://schemas.openxmlformats.org/officeDocument/2006/relationships/hyperlink" Target="javascript:go('/search/redir.aspx?AssetID=HP052091031033&amp;CTT=5&amp;Origin=HP052042111033')" TargetMode="External" /><Relationship Id="rId30" Type="http://schemas.openxmlformats.org/officeDocument/2006/relationships/hyperlink" Target="javascript:go('/search/redir.aspx?AssetID=HP052091051033&amp;CTT=5&amp;Origin=HP052042111033')" TargetMode="External" /><Relationship Id="rId31" Type="http://schemas.openxmlformats.org/officeDocument/2006/relationships/hyperlink" Target="javascript:go('/search/redir.aspx?AssetID=HP052091081033&amp;CTT=5&amp;Origin=HP052042111033')" TargetMode="External" /><Relationship Id="rId32" Type="http://schemas.openxmlformats.org/officeDocument/2006/relationships/hyperlink" Target="javascript:go('/search/redir.aspx?AssetID=HP052091091033&amp;CTT=5&amp;Origin=HP052042111033')" TargetMode="External" /><Relationship Id="rId33" Type="http://schemas.openxmlformats.org/officeDocument/2006/relationships/hyperlink" Target="javascript:go('/search/redir.aspx?AssetID=HP052091171033&amp;CTT=5&amp;Origin=HP052042111033')" TargetMode="External" /><Relationship Id="rId34" Type="http://schemas.openxmlformats.org/officeDocument/2006/relationships/hyperlink" Target="javascript:go('/search/redir.aspx?AssetID=HP052091431033&amp;CTT=5&amp;Origin=HP052042111033')" TargetMode="External" /><Relationship Id="rId35" Type="http://schemas.openxmlformats.org/officeDocument/2006/relationships/hyperlink" Target="javascript:go('/search/redir.aspx?AssetID=HP052091501033&amp;CTT=5&amp;Origin=HP052042111033')" TargetMode="External" /><Relationship Id="rId36" Type="http://schemas.openxmlformats.org/officeDocument/2006/relationships/hyperlink" Target="javascript:go('/search/redir.aspx?AssetID=HP052091511033&amp;CTT=5&amp;Origin=HP052042111033')" TargetMode="External" /><Relationship Id="rId37" Type="http://schemas.openxmlformats.org/officeDocument/2006/relationships/hyperlink" Target="javascript:go('/search/redir.aspx?AssetID=HP052091551033&amp;CTT=5&amp;Origin=HP052042111033')" TargetMode="External" /><Relationship Id="rId38" Type="http://schemas.openxmlformats.org/officeDocument/2006/relationships/hyperlink" Target="javascript:go('/search/redir.aspx?AssetID=HP052091591033&amp;CTT=5&amp;Origin=HP052042111033')" TargetMode="External" /><Relationship Id="rId39" Type="http://schemas.openxmlformats.org/officeDocument/2006/relationships/hyperlink" Target="javascript:go('/search/redir.aspx?AssetID=HP052091611033&amp;CTT=5&amp;Origin=HP052042111033')" TargetMode="External" /><Relationship Id="rId40" Type="http://schemas.openxmlformats.org/officeDocument/2006/relationships/hyperlink" Target="javascript:go('/search/redir.aspx?AssetID=HP052091621033&amp;CTT=5&amp;Origin=HP052042111033')" TargetMode="External" /><Relationship Id="rId41" Type="http://schemas.openxmlformats.org/officeDocument/2006/relationships/hyperlink" Target="javascript:go('/search/redir.aspx?AssetID=HP052091701033&amp;CTT=5&amp;Origin=HP052042111033')" TargetMode="External" /><Relationship Id="rId42" Type="http://schemas.openxmlformats.org/officeDocument/2006/relationships/hyperlink" Target="javascript:go('/search/redir.aspx?AssetID=HP052091711033&amp;CTT=5&amp;Origin=HP052042111033')" TargetMode="External" /><Relationship Id="rId43" Type="http://schemas.openxmlformats.org/officeDocument/2006/relationships/hyperlink" Target="javascript:go('/search/redir.aspx?AssetID=HP052091741033&amp;CTT=5&amp;Origin=HP052042111033')" TargetMode="External" /><Relationship Id="rId44" Type="http://schemas.openxmlformats.org/officeDocument/2006/relationships/hyperlink" Target="javascript:go('/search/redir.aspx?AssetID=HP052091761033&amp;CTT=5&amp;Origin=HP052042111033')" TargetMode="External" /><Relationship Id="rId45" Type="http://schemas.openxmlformats.org/officeDocument/2006/relationships/hyperlink" Target="javascript:go('/search/redir.aspx?AssetID=HP052091771033&amp;CTT=5&amp;Origin=HP052042111033')" TargetMode="External" /><Relationship Id="rId46" Type="http://schemas.openxmlformats.org/officeDocument/2006/relationships/hyperlink" Target="javascript:go('/search/redir.aspx?AssetID=HP052091831033&amp;CTT=5&amp;Origin=HP052042111033')" TargetMode="External" /><Relationship Id="rId47" Type="http://schemas.openxmlformats.org/officeDocument/2006/relationships/hyperlink" Target="javascript:go('/search/redir.aspx?AssetID=HP052091891033&amp;CTT=5&amp;Origin=HP052042111033')" TargetMode="External" /><Relationship Id="rId48" Type="http://schemas.openxmlformats.org/officeDocument/2006/relationships/hyperlink" Target="javascript:go('/search/redir.aspx?AssetID=HP052091921033&amp;CTT=5&amp;Origin=HP052042111033')" TargetMode="External" /><Relationship Id="rId49" Type="http://schemas.openxmlformats.org/officeDocument/2006/relationships/hyperlink" Target="javascript:go('/search/redir.aspx?AssetID=HP052091931033&amp;CTT=5&amp;Origin=HP052042111033')" TargetMode="External" /><Relationship Id="rId50" Type="http://schemas.openxmlformats.org/officeDocument/2006/relationships/hyperlink" Target="javascript:go('/search/redir.aspx?AssetID=HP052091941033&amp;CTT=5&amp;Origin=HP052042111033')" TargetMode="External" /><Relationship Id="rId51" Type="http://schemas.openxmlformats.org/officeDocument/2006/relationships/hyperlink" Target="javascript:go('/search/redir.aspx?AssetID=HP052091951033&amp;CTT=5&amp;Origin=HP052042111033')" TargetMode="External" /><Relationship Id="rId52" Type="http://schemas.openxmlformats.org/officeDocument/2006/relationships/hyperlink" Target="javascript:go('/search/redir.aspx?AssetID=HP052092101033&amp;CTT=5&amp;Origin=HP052042111033')" TargetMode="External" /><Relationship Id="rId53" Type="http://schemas.openxmlformats.org/officeDocument/2006/relationships/hyperlink" Target="javascript:go('/search/redir.aspx?AssetID=HP052092111033&amp;CTT=5&amp;Origin=HP052042111033')" TargetMode="External" /><Relationship Id="rId54" Type="http://schemas.openxmlformats.org/officeDocument/2006/relationships/hyperlink" Target="javascript:go('/search/redir.aspx?AssetID=HP052092121033&amp;CTT=5&amp;Origin=HP052042111033')" TargetMode="External" /><Relationship Id="rId55" Type="http://schemas.openxmlformats.org/officeDocument/2006/relationships/hyperlink" Target="javascript:go('/search/redir.aspx?AssetID=HP052092131033&amp;CTT=5&amp;Origin=HP052042111033')" TargetMode="External" /><Relationship Id="rId56" Type="http://schemas.openxmlformats.org/officeDocument/2006/relationships/hyperlink" Target="javascript:go('/search/redir.aspx?AssetID=HP052092161033&amp;CTT=5&amp;Origin=HP052042111033')" TargetMode="External" /><Relationship Id="rId57" Type="http://schemas.openxmlformats.org/officeDocument/2006/relationships/hyperlink" Target="javascript:go('/search/redir.aspx?AssetID=HP052092221033&amp;CTT=5&amp;Origin=HP052042111033')" TargetMode="External" /><Relationship Id="rId58" Type="http://schemas.openxmlformats.org/officeDocument/2006/relationships/hyperlink" Target="javascript:go('/search/redir.aspx?AssetID=HP052092261033&amp;CTT=5&amp;Origin=HP052042111033')" TargetMode="External" /><Relationship Id="rId59" Type="http://schemas.openxmlformats.org/officeDocument/2006/relationships/hyperlink" Target="javascript:go('/search/redir.aspx?AssetID=HP052092311033&amp;CTT=5&amp;Origin=HP052042111033')" TargetMode="External" /><Relationship Id="rId60" Type="http://schemas.openxmlformats.org/officeDocument/2006/relationships/hyperlink" Target="javascript:go('/search/redir.aspx?AssetID=HP052092471033&amp;CTT=5&amp;Origin=HP052042111033')" TargetMode="External" /><Relationship Id="rId61" Type="http://schemas.openxmlformats.org/officeDocument/2006/relationships/hyperlink" Target="javascript:go('/search/redir.aspx?AssetID=HP052092611033&amp;CTT=5&amp;Origin=HP052042111033')" TargetMode="External" /><Relationship Id="rId62" Type="http://schemas.openxmlformats.org/officeDocument/2006/relationships/hyperlink" Target="javascript:go('/search/redir.aspx?AssetID=HP052092641033&amp;CTT=5&amp;Origin=HP052042111033')" TargetMode="External" /><Relationship Id="rId63" Type="http://schemas.openxmlformats.org/officeDocument/2006/relationships/hyperlink" Target="javascript:go('/search/redir.aspx?AssetID=HP052092661033&amp;CTT=5&amp;Origin=HP052042111033')" TargetMode="External" /><Relationship Id="rId64" Type="http://schemas.openxmlformats.org/officeDocument/2006/relationships/hyperlink" Target="javascript:go('/search/redir.aspx?AssetID=HP052092731033&amp;CTT=5&amp;Origin=HP052042111033')" TargetMode="External" /><Relationship Id="rId65" Type="http://schemas.openxmlformats.org/officeDocument/2006/relationships/hyperlink" Target="javascript:go('/search/redir.aspx?AssetID=HP052092771033&amp;CTT=5&amp;Origin=HP052042111033')" TargetMode="External" /><Relationship Id="rId66" Type="http://schemas.openxmlformats.org/officeDocument/2006/relationships/hyperlink" Target="javascript:go('/search/redir.aspx?AssetID=HP052092791033&amp;CTT=5&amp;Origin=HP052042111033')" TargetMode="External" /><Relationship Id="rId67" Type="http://schemas.openxmlformats.org/officeDocument/2006/relationships/hyperlink" Target="javascript:go('/search/redir.aspx?AssetID=HP052092811033&amp;CTT=5&amp;Origin=HP052042111033')" TargetMode="External" /><Relationship Id="rId68" Type="http://schemas.openxmlformats.org/officeDocument/2006/relationships/hyperlink" Target="javascript:go('/search/redir.aspx?AssetID=HP052092831033&amp;CTT=5&amp;Origin=HP052042111033')" TargetMode="External" /><Relationship Id="rId69" Type="http://schemas.openxmlformats.org/officeDocument/2006/relationships/hyperlink" Target="javascript:go('/search/redir.aspx?AssetID=HP052092841033&amp;CTT=5&amp;Origin=HP052042111033')" TargetMode="External" /><Relationship Id="rId70" Type="http://schemas.openxmlformats.org/officeDocument/2006/relationships/hyperlink" Target="javascript:go('/search/redir.aspx?AssetID=HP052093121033&amp;CTT=5&amp;Origin=HP052042111033')" TargetMode="External" /><Relationship Id="rId71" Type="http://schemas.openxmlformats.org/officeDocument/2006/relationships/hyperlink" Target="javascript:go('/search/redir.aspx?AssetID=HP052093171033&amp;CTT=5&amp;Origin=HP052042111033')" TargetMode="External" /><Relationship Id="rId72" Type="http://schemas.openxmlformats.org/officeDocument/2006/relationships/hyperlink" Target="javascript:go('/search/redir.aspx?AssetID=HP052093201033&amp;CTT=5&amp;Origin=HP052042111033')" TargetMode="External" /><Relationship Id="rId73" Type="http://schemas.openxmlformats.org/officeDocument/2006/relationships/hyperlink" Target="javascript:go('/search/redir.aspx?AssetID=HP052093221033&amp;CTT=5&amp;Origin=HP052042111033')" TargetMode="External" /><Relationship Id="rId74" Type="http://schemas.openxmlformats.org/officeDocument/2006/relationships/hyperlink" Target="javascript:go('/search/redir.aspx?AssetID=HP052093251033&amp;CTT=5&amp;Origin=HP052042111033')" TargetMode="External" /><Relationship Id="rId75" Type="http://schemas.openxmlformats.org/officeDocument/2006/relationships/hyperlink" Target="javascript:go('/search/redir.aspx?AssetID=HP052093301033&amp;CTT=5&amp;Origin=HP052042111033')" TargetMode="External" /><Relationship Id="rId76" Type="http://schemas.openxmlformats.org/officeDocument/2006/relationships/hyperlink" Target="javascript:go('/search/redir.aspx?AssetID=HP052093311033&amp;CTT=5&amp;Origin=HP052042111033')" TargetMode="External" /><Relationship Id="rId77" Type="http://schemas.openxmlformats.org/officeDocument/2006/relationships/hyperlink" Target="javascript:go('/search/redir.aspx?AssetID=HP052093321033&amp;CTT=5&amp;Origin=HP052042111033')" TargetMode="External" /><Relationship Id="rId78" Type="http://schemas.openxmlformats.org/officeDocument/2006/relationships/hyperlink" Target="javascript:go('/search/redir.aspx?AssetID=HP052093331033&amp;CTT=5&amp;Origin=HP052042111033')" TargetMode="External" /><Relationship Id="rId79" Type="http://schemas.openxmlformats.org/officeDocument/2006/relationships/hyperlink" Target="javascript:go('/search/redir.aspx?AssetID=HP052093381033&amp;CTT=5&amp;Origin=HP052042111033')" TargetMode="External" /><Relationship Id="rId80" Type="http://schemas.openxmlformats.org/officeDocument/2006/relationships/hyperlink" Target="javascript:go('/search/redir.aspx?AssetID=HP052093481033&amp;CTT=5&amp;Origin=HP052042111033')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javascript:go('/search/redir.aspx?AssetID=HP052089781033&amp;CTT=5&amp;Origin=HP052042111033')" TargetMode="External" /><Relationship Id="rId2" Type="http://schemas.openxmlformats.org/officeDocument/2006/relationships/hyperlink" Target="javascript:go('/search/redir.aspx?AssetID=HP052089811033&amp;CTT=5&amp;Origin=HP052042111033')" TargetMode="External" /><Relationship Id="rId3" Type="http://schemas.openxmlformats.org/officeDocument/2006/relationships/hyperlink" Target="javascript:go('/search/redir.aspx?AssetID=HP052089821033&amp;CTT=5&amp;Origin=HP052042111033')" TargetMode="External" /><Relationship Id="rId4" Type="http://schemas.openxmlformats.org/officeDocument/2006/relationships/hyperlink" Target="javascript:go('/search/redir.aspx?AssetID=HP052089881033&amp;CTT=5&amp;Origin=HP052042111033')" TargetMode="External" /><Relationship Id="rId5" Type="http://schemas.openxmlformats.org/officeDocument/2006/relationships/hyperlink" Target="javascript:go('/search/redir.aspx?AssetID=HP052089891033&amp;CTT=5&amp;Origin=HP052042111033')" TargetMode="External" /><Relationship Id="rId6" Type="http://schemas.openxmlformats.org/officeDocument/2006/relationships/hyperlink" Target="javascript:go('/search/redir.aspx?AssetID=HP052089901033&amp;CTT=5&amp;Origin=HP052042111033')" TargetMode="External" /><Relationship Id="rId7" Type="http://schemas.openxmlformats.org/officeDocument/2006/relationships/hyperlink" Target="javascript:go('/search/redir.aspx?AssetID=HP052089911033&amp;CTT=5&amp;Origin=HP052042111033')" TargetMode="External" /><Relationship Id="rId8" Type="http://schemas.openxmlformats.org/officeDocument/2006/relationships/hyperlink" Target="javascript:go('/search/redir.aspx?AssetID=HP052089921033&amp;CTT=5&amp;Origin=HP052042111033')" TargetMode="External" /><Relationship Id="rId9" Type="http://schemas.openxmlformats.org/officeDocument/2006/relationships/hyperlink" Target="javascript:go('/search/redir.aspx?AssetID=HP052090071033&amp;CTT=5&amp;Origin=HP052042111033')" TargetMode="External" /><Relationship Id="rId10" Type="http://schemas.openxmlformats.org/officeDocument/2006/relationships/hyperlink" Target="javascript:go('/search/redir.aspx?AssetID=HP052090181033&amp;CTT=5&amp;Origin=HP052042111033')" TargetMode="External" /><Relationship Id="rId11" Type="http://schemas.openxmlformats.org/officeDocument/2006/relationships/hyperlink" Target="javascript:go('/search/redir.aspx?AssetID=HP052090241033&amp;CTT=5&amp;Origin=HP052042111033')" TargetMode="External" /><Relationship Id="rId12" Type="http://schemas.openxmlformats.org/officeDocument/2006/relationships/hyperlink" Target="javascript:go('/search/redir.aspx?AssetID=HP052090251033&amp;CTT=5&amp;Origin=HP052042111033')" TargetMode="External" /><Relationship Id="rId13" Type="http://schemas.openxmlformats.org/officeDocument/2006/relationships/hyperlink" Target="javascript:go('/search/redir.aspx?AssetID=HP052090561033&amp;CTT=5&amp;Origin=HP052042111033')" TargetMode="External" /><Relationship Id="rId14" Type="http://schemas.openxmlformats.org/officeDocument/2006/relationships/hyperlink" Target="javascript:go('/search/redir.aspx?AssetID=HP052090801033&amp;CTT=5&amp;Origin=HP052042111033')" TargetMode="External" /><Relationship Id="rId15" Type="http://schemas.openxmlformats.org/officeDocument/2006/relationships/hyperlink" Target="javascript:go('/search/redir.aspx?AssetID=HP052090821033&amp;CTT=5&amp;Origin=HP052042111033')" TargetMode="External" /><Relationship Id="rId16" Type="http://schemas.openxmlformats.org/officeDocument/2006/relationships/hyperlink" Target="javascript:go('/search/redir.aspx?AssetID=HP052090841033&amp;CTT=5&amp;Origin=HP052042111033')" TargetMode="External" /><Relationship Id="rId17" Type="http://schemas.openxmlformats.org/officeDocument/2006/relationships/hyperlink" Target="javascript:go('/search/redir.aspx?AssetID=HP052090851033&amp;CTT=5&amp;Origin=HP052042111033')" TargetMode="External" /><Relationship Id="rId18" Type="http://schemas.openxmlformats.org/officeDocument/2006/relationships/hyperlink" Target="javascript:go('/search/redir.aspx?AssetID=HP052090941033&amp;CTT=5&amp;Origin=HP052042111033')" TargetMode="External" /><Relationship Id="rId19" Type="http://schemas.openxmlformats.org/officeDocument/2006/relationships/hyperlink" Target="javascript:go('/search/redir.aspx?AssetID=HP052091041033&amp;CTT=5&amp;Origin=HP052042111033')" TargetMode="External" /><Relationship Id="rId20" Type="http://schemas.openxmlformats.org/officeDocument/2006/relationships/hyperlink" Target="javascript:go('/search/redir.aspx?AssetID=HP052091421033&amp;CTT=5&amp;Origin=HP052042111033')" TargetMode="External" /><Relationship Id="rId21" Type="http://schemas.openxmlformats.org/officeDocument/2006/relationships/hyperlink" Target="javascript:go('/search/redir.aspx?AssetID=HP052091521033&amp;CTT=5&amp;Origin=HP052042111033')" TargetMode="External" /><Relationship Id="rId22" Type="http://schemas.openxmlformats.org/officeDocument/2006/relationships/hyperlink" Target="javascript:go('/search/redir.aspx?AssetID=HP052091561033&amp;CTT=5&amp;Origin=HP052042111033')" TargetMode="External" /><Relationship Id="rId23" Type="http://schemas.openxmlformats.org/officeDocument/2006/relationships/hyperlink" Target="javascript:go('/search/redir.aspx?AssetID=HP052091571033&amp;CTT=5&amp;Origin=HP052042111033')" TargetMode="External" /><Relationship Id="rId24" Type="http://schemas.openxmlformats.org/officeDocument/2006/relationships/hyperlink" Target="javascript:go('/search/redir.aspx?AssetID=HP052091581033&amp;CTT=5&amp;Origin=HP052042111033')" TargetMode="External" /><Relationship Id="rId25" Type="http://schemas.openxmlformats.org/officeDocument/2006/relationships/hyperlink" Target="javascript:go('/search/redir.aspx?AssetID=HP052091721033&amp;CTT=5&amp;Origin=HP052042111033')" TargetMode="External" /><Relationship Id="rId26" Type="http://schemas.openxmlformats.org/officeDocument/2006/relationships/hyperlink" Target="javascript:go('/search/redir.aspx?AssetID=HP052091791033&amp;CTT=5&amp;Origin=HP052042111033')" TargetMode="External" /><Relationship Id="rId27" Type="http://schemas.openxmlformats.org/officeDocument/2006/relationships/hyperlink" Target="javascript:go('/search/redir.aspx?AssetID=HP052091811033&amp;CTT=5&amp;Origin=HP052042111033')" TargetMode="External" /><Relationship Id="rId28" Type="http://schemas.openxmlformats.org/officeDocument/2006/relationships/hyperlink" Target="javascript:go('/search/redir.aspx?AssetID=HP052091821033&amp;CTT=5&amp;Origin=HP052042111033')" TargetMode="External" /><Relationship Id="rId29" Type="http://schemas.openxmlformats.org/officeDocument/2006/relationships/hyperlink" Target="javascript:go('/search/redir.aspx?AssetID=HP052091851033&amp;CTT=5&amp;Origin=HP052042111033')" TargetMode="External" /><Relationship Id="rId30" Type="http://schemas.openxmlformats.org/officeDocument/2006/relationships/hyperlink" Target="javascript:go('/search/redir.aspx?AssetID=HP052091861033&amp;CTT=5&amp;Origin=HP052042111033')" TargetMode="External" /><Relationship Id="rId31" Type="http://schemas.openxmlformats.org/officeDocument/2006/relationships/hyperlink" Target="javascript:go('/search/redir.aspx?AssetID=HP052092031033&amp;CTT=5&amp;Origin=HP052042111033')" TargetMode="External" /><Relationship Id="rId32" Type="http://schemas.openxmlformats.org/officeDocument/2006/relationships/hyperlink" Target="javascript:go('/search/redir.aspx?AssetID=HP052092141033&amp;CTT=5&amp;Origin=HP052042111033')" TargetMode="External" /><Relationship Id="rId33" Type="http://schemas.openxmlformats.org/officeDocument/2006/relationships/hyperlink" Target="javascript:go('/search/redir.aspx?AssetID=HP052092171033&amp;CTT=5&amp;Origin=HP052042111033')" TargetMode="External" /><Relationship Id="rId34" Type="http://schemas.openxmlformats.org/officeDocument/2006/relationships/hyperlink" Target="javascript:go('/search/redir.aspx?AssetID=HP052092231033&amp;CTT=5&amp;Origin=HP052042111033')" TargetMode="External" /><Relationship Id="rId35" Type="http://schemas.openxmlformats.org/officeDocument/2006/relationships/hyperlink" Target="javascript:go('/search/redir.aspx?AssetID=HP052092271033&amp;CTT=5&amp;Origin=HP052042111033')" TargetMode="External" /><Relationship Id="rId36" Type="http://schemas.openxmlformats.org/officeDocument/2006/relationships/hyperlink" Target="javascript:go('/search/redir.aspx?AssetID=HP052092281033&amp;CTT=5&amp;Origin=HP052042111033')" TargetMode="External" /><Relationship Id="rId37" Type="http://schemas.openxmlformats.org/officeDocument/2006/relationships/hyperlink" Target="javascript:go('/search/redir.aspx?AssetID=HP052092291033&amp;CTT=5&amp;Origin=HP052042111033')" TargetMode="External" /><Relationship Id="rId38" Type="http://schemas.openxmlformats.org/officeDocument/2006/relationships/hyperlink" Target="javascript:go('/search/redir.aspx?AssetID=HP052092301033&amp;CTT=5&amp;Origin=HP052042111033')" TargetMode="External" /><Relationship Id="rId39" Type="http://schemas.openxmlformats.org/officeDocument/2006/relationships/hyperlink" Target="javascript:go('/search/redir.aspx?AssetID=HP052092381033&amp;CTT=5&amp;Origin=HP052042111033')" TargetMode="External" /><Relationship Id="rId40" Type="http://schemas.openxmlformats.org/officeDocument/2006/relationships/hyperlink" Target="javascript:go('/search/redir.aspx?AssetID=HP052092391033&amp;CTT=5&amp;Origin=HP052042111033')" TargetMode="External" /><Relationship Id="rId41" Type="http://schemas.openxmlformats.org/officeDocument/2006/relationships/hyperlink" Target="javascript:go('/search/redir.aspx?AssetID=HP052092411033&amp;CTT=5&amp;Origin=HP052042111033')" TargetMode="External" /><Relationship Id="rId42" Type="http://schemas.openxmlformats.org/officeDocument/2006/relationships/hyperlink" Target="javascript:go('/search/redir.aspx?AssetID=HP052092421033&amp;CTT=5&amp;Origin=HP052042111033')" TargetMode="External" /><Relationship Id="rId43" Type="http://schemas.openxmlformats.org/officeDocument/2006/relationships/hyperlink" Target="javascript:go('/search/redir.aspx?AssetID=HP052092531033&amp;CTT=5&amp;Origin=HP052042111033')" TargetMode="External" /><Relationship Id="rId44" Type="http://schemas.openxmlformats.org/officeDocument/2006/relationships/hyperlink" Target="javascript:go('/search/redir.aspx?AssetID=HP052092551033&amp;CTT=5&amp;Origin=HP052042111033')" TargetMode="External" /><Relationship Id="rId45" Type="http://schemas.openxmlformats.org/officeDocument/2006/relationships/hyperlink" Target="javascript:go('/search/redir.aspx?AssetID=HP052092571033&amp;CTT=5&amp;Origin=HP052042111033')" TargetMode="External" /><Relationship Id="rId46" Type="http://schemas.openxmlformats.org/officeDocument/2006/relationships/hyperlink" Target="javascript:go('/search/redir.aspx?AssetID=HP052092591033&amp;CTT=5&amp;Origin=HP052042111033')" TargetMode="External" /><Relationship Id="rId47" Type="http://schemas.openxmlformats.org/officeDocument/2006/relationships/hyperlink" Target="javascript:go('/search/redir.aspx?AssetID=HP052092691033&amp;CTT=5&amp;Origin=HP052042111033')" TargetMode="External" /><Relationship Id="rId48" Type="http://schemas.openxmlformats.org/officeDocument/2006/relationships/hyperlink" Target="javascript:go('/search/redir.aspx?AssetID=HP052092711033&amp;CTT=5&amp;Origin=HP052042111033')" TargetMode="External" /><Relationship Id="rId49" Type="http://schemas.openxmlformats.org/officeDocument/2006/relationships/hyperlink" Target="javascript:go('/search/redir.aspx?AssetID=HP052092881033&amp;CTT=5&amp;Origin=HP052042111033')" TargetMode="External" /><Relationship Id="rId50" Type="http://schemas.openxmlformats.org/officeDocument/2006/relationships/hyperlink" Target="javascript:go('/search/redir.aspx?AssetID=HP052092901033&amp;CTT=5&amp;Origin=HP052042111033')" TargetMode="External" /><Relationship Id="rId51" Type="http://schemas.openxmlformats.org/officeDocument/2006/relationships/hyperlink" Target="javascript:go('/search/redir.aspx?AssetID=HP052092921033&amp;CTT=5&amp;Origin=HP052042111033')" TargetMode="External" /><Relationship Id="rId52" Type="http://schemas.openxmlformats.org/officeDocument/2006/relationships/hyperlink" Target="javascript:go('/search/redir.aspx?AssetID=HP052092931033&amp;CTT=5&amp;Origin=HP052042111033')" TargetMode="External" /><Relationship Id="rId53" Type="http://schemas.openxmlformats.org/officeDocument/2006/relationships/hyperlink" Target="javascript:go('/search/redir.aspx?AssetID=HP052092951033&amp;CTT=5&amp;Origin=HP052042111033')" TargetMode="External" /><Relationship Id="rId54" Type="http://schemas.openxmlformats.org/officeDocument/2006/relationships/hyperlink" Target="javascript:go('/search/redir.aspx?AssetID=HP052092971033&amp;CTT=5&amp;Origin=HP052042111033')" TargetMode="External" /><Relationship Id="rId55" Type="http://schemas.openxmlformats.org/officeDocument/2006/relationships/hyperlink" Target="javascript:go('/search/redir.aspx?AssetID=HP052092991033&amp;CTT=5&amp;Origin=HP052042111033')" TargetMode="External" /><Relationship Id="rId56" Type="http://schemas.openxmlformats.org/officeDocument/2006/relationships/hyperlink" Target="javascript:go('/search/redir.aspx?AssetID=HP052093011033&amp;CTT=5&amp;Origin=HP052042111033')" TargetMode="External" /><Relationship Id="rId57" Type="http://schemas.openxmlformats.org/officeDocument/2006/relationships/hyperlink" Target="javascript:go('/search/redir.aspx?AssetID=HP052093061033&amp;CTT=5&amp;Origin=HP052042111033')" TargetMode="External" /><Relationship Id="rId58" Type="http://schemas.openxmlformats.org/officeDocument/2006/relationships/hyperlink" Target="javascript:go('/search/redir.aspx?AssetID=HP052093081033&amp;CTT=5&amp;Origin=HP052042111033')" TargetMode="External" /><Relationship Id="rId59" Type="http://schemas.openxmlformats.org/officeDocument/2006/relationships/hyperlink" Target="javascript:go('/search/redir.aspx?AssetID=HP052093241033&amp;CTT=5&amp;Origin=HP052042111033')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javascript:go('/search/redir.aspx?AssetID=HP052089831033&amp;CTT=5&amp;Origin=HP052042111033')" TargetMode="External" /><Relationship Id="rId2" Type="http://schemas.openxmlformats.org/officeDocument/2006/relationships/hyperlink" Target="javascript:go('/search/redir.aspx?AssetID=HP052089871033&amp;CTT=5&amp;Origin=HP052042111033')" TargetMode="External" /><Relationship Id="rId3" Type="http://schemas.openxmlformats.org/officeDocument/2006/relationships/hyperlink" Target="javascript:go('/search/redir.aspx?AssetID=HP052090131033&amp;CTT=5&amp;Origin=HP052042111033')" TargetMode="External" /><Relationship Id="rId4" Type="http://schemas.openxmlformats.org/officeDocument/2006/relationships/hyperlink" Target="javascript:go('/search/redir.aspx?AssetID=HP052090161033&amp;CTT=5&amp;Origin=HP052042111033')" TargetMode="External" /><Relationship Id="rId5" Type="http://schemas.openxmlformats.org/officeDocument/2006/relationships/hyperlink" Target="javascript:go('/search/redir.aspx?AssetID=HP052090171033&amp;CTT=5&amp;Origin=HP052042111033')" TargetMode="External" /><Relationship Id="rId6" Type="http://schemas.openxmlformats.org/officeDocument/2006/relationships/hyperlink" Target="javascript:go('/search/redir.aspx?AssetID=HP052091071033&amp;CTT=5&amp;Origin=HP052042111033')" TargetMode="External" /><Relationship Id="rId7" Type="http://schemas.openxmlformats.org/officeDocument/2006/relationships/hyperlink" Target="javascript:go('/search/redir.aspx?AssetID=HP052091141033&amp;CTT=5&amp;Origin=HP052042111033')" TargetMode="External" /><Relationship Id="rId8" Type="http://schemas.openxmlformats.org/officeDocument/2006/relationships/hyperlink" Target="javascript:go('/search/redir.aspx?AssetID=HP052091161033&amp;CTT=5&amp;Origin=HP052042111033')" TargetMode="External" /><Relationship Id="rId9" Type="http://schemas.openxmlformats.org/officeDocument/2006/relationships/hyperlink" Target="javascript:go('/search/redir.aspx?AssetID=HP052091381033&amp;CTT=5&amp;Origin=HP052042111033')" TargetMode="External" /><Relationship Id="rId10" Type="http://schemas.openxmlformats.org/officeDocument/2006/relationships/hyperlink" Target="javascript:go('/search/redir.aspx?AssetID=HP052091391033&amp;CTT=5&amp;Origin=HP052042111033')" TargetMode="External" /><Relationship Id="rId11" Type="http://schemas.openxmlformats.org/officeDocument/2006/relationships/hyperlink" Target="javascript:go('/search/redir.aspx?AssetID=HP052091631033&amp;CTT=5&amp;Origin=HP052042111033')" TargetMode="External" /><Relationship Id="rId12" Type="http://schemas.openxmlformats.org/officeDocument/2006/relationships/hyperlink" Target="javascript:go('/search/redir.aspx?AssetID=HP052091681033&amp;CTT=5&amp;Origin=HP052042111033')" TargetMode="External" /><Relationship Id="rId13" Type="http://schemas.openxmlformats.org/officeDocument/2006/relationships/hyperlink" Target="javascript:go('/search/redir.aspx?AssetID=HP052092081033&amp;CTT=5&amp;Origin=HP052042111033')" TargetMode="External" /><Relationship Id="rId14" Type="http://schemas.openxmlformats.org/officeDocument/2006/relationships/hyperlink" Target="javascript:go('/search/redir.aspx?AssetID=HP052092441033&amp;CTT=5&amp;Origin=HP052042111033')" TargetMode="External" /><Relationship Id="rId15" Type="http://schemas.openxmlformats.org/officeDocument/2006/relationships/hyperlink" Target="javascript:go('/search/redir.aspx?AssetID=HP052092461033&amp;CTT=5&amp;Origin=HP052042111033')" TargetMode="External" /><Relationship Id="rId16" Type="http://schemas.openxmlformats.org/officeDocument/2006/relationships/hyperlink" Target="javascript:go('/search/redir.aspx?AssetID=HP030662371033&amp;CTT=5&amp;Origin=HP052042111033')" TargetMode="External" /><Relationship Id="rId17" Type="http://schemas.openxmlformats.org/officeDocument/2006/relationships/hyperlink" Target="javascript:AppendPopup(this,'ofAutomation_1')" TargetMode="External" /><Relationship Id="rId18" Type="http://schemas.openxmlformats.org/officeDocument/2006/relationships/hyperlink" Target="javascript:go('/search/redir.aspx?AssetID=HP052093191033&amp;CTT=5&amp;Origin=HP052042111033')" TargetMode="External" /><Relationship Id="rId19" Type="http://schemas.openxmlformats.org/officeDocument/2006/relationships/hyperlink" Target="javascript:go('/search/redir.aspx?AssetID=HP052093351033&amp;CTT=5&amp;Origin=HP052042111033')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javascript:go('/search/redir.aspx?AssetID=HP052089861033&amp;CTT=5&amp;Origin=HP052042111033')" TargetMode="External" /><Relationship Id="rId2" Type="http://schemas.openxmlformats.org/officeDocument/2006/relationships/hyperlink" Target="javascript:go('/search/redir.aspx?AssetID=HP052090861033&amp;CTT=5&amp;Origin=HP052042111033')" TargetMode="External" /><Relationship Id="rId3" Type="http://schemas.openxmlformats.org/officeDocument/2006/relationships/hyperlink" Target="javascript:go('/search/redir.aspx?AssetID=HP052091181033&amp;CTT=5&amp;Origin=HP052042111033')" TargetMode="External" /><Relationship Id="rId4" Type="http://schemas.openxmlformats.org/officeDocument/2006/relationships/hyperlink" Target="javascript:go('/search/redir.aspx?AssetID=HP052091961033&amp;CTT=5&amp;Origin=HP052042111033')" TargetMode="External" /><Relationship Id="rId5" Type="http://schemas.openxmlformats.org/officeDocument/2006/relationships/hyperlink" Target="javascript:go('/search/redir.aspx?AssetID=HP052092091033&amp;CTT=5&amp;Origin=HP052042111033')" TargetMode="External" /><Relationship Id="rId6" Type="http://schemas.openxmlformats.org/officeDocument/2006/relationships/hyperlink" Target="javascript:go('/search/redir.aspx?AssetID=HP052093231033&amp;CTT=5&amp;Origin=HP052042111033')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javascript:go('/search/redir.aspx?AssetID=HP052090081033&amp;CTT=5&amp;Origin=HP052042111033')" TargetMode="External" /><Relationship Id="rId2" Type="http://schemas.openxmlformats.org/officeDocument/2006/relationships/hyperlink" Target="javascript:go('/search/redir.aspx?AssetID=HP052090791033&amp;CTT=5&amp;Origin=HP052042111033')" TargetMode="External" /><Relationship Id="rId3" Type="http://schemas.openxmlformats.org/officeDocument/2006/relationships/hyperlink" Target="javascript:go('/search/redir.aspx?AssetID=HP052091401033&amp;CTT=5&amp;Origin=HP052042111033')" TargetMode="External" /><Relationship Id="rId4" Type="http://schemas.openxmlformats.org/officeDocument/2006/relationships/hyperlink" Target="javascript:go('/search/redir.aspx?AssetID=HP052091471033&amp;CTT=5&amp;Origin=HP052042111033')" TargetMode="External" /><Relationship Id="rId5" Type="http://schemas.openxmlformats.org/officeDocument/2006/relationships/hyperlink" Target="javascript:go('/search/redir.aspx?AssetID=HP052091471033&amp;CTT=5&amp;Origin=HP052042111033')" TargetMode="External" /><Relationship Id="rId6" Type="http://schemas.openxmlformats.org/officeDocument/2006/relationships/hyperlink" Target="javascript:go('/search/redir.aspx?AssetID=HP052091471033&amp;CTT=5&amp;Origin=HP052042111033')" TargetMode="External" /><Relationship Id="rId7" Type="http://schemas.openxmlformats.org/officeDocument/2006/relationships/hyperlink" Target="javascript:go('/search/redir.aspx?AssetID=HP052091481033&amp;CTT=5&amp;Origin=HP052042111033')" TargetMode="External" /><Relationship Id="rId8" Type="http://schemas.openxmlformats.org/officeDocument/2006/relationships/hyperlink" Target="javascript:go('/search/redir.aspx?AssetID=HP052091471033&amp;CTT=5&amp;Origin=HP052042111033')" TargetMode="External" /><Relationship Id="rId9" Type="http://schemas.openxmlformats.org/officeDocument/2006/relationships/hyperlink" Target="javascript:go('/search/redir.aspx?AssetID=HP052091471033&amp;CTT=5&amp;Origin=HP052042111033')" TargetMode="External" /><Relationship Id="rId10" Type="http://schemas.openxmlformats.org/officeDocument/2006/relationships/hyperlink" Target="javascript:go('/search/redir.aspx?AssetID=HP052091471033&amp;CTT=5&amp;Origin=HP052042111033')" TargetMode="External" /><Relationship Id="rId11" Type="http://schemas.openxmlformats.org/officeDocument/2006/relationships/hyperlink" Target="javascript:go('/search/redir.aspx?AssetID=HP052091471033&amp;CTT=5&amp;Origin=HP052042111033')" TargetMode="External" /><Relationship Id="rId12" Type="http://schemas.openxmlformats.org/officeDocument/2006/relationships/hyperlink" Target="javascript:go('/search/redir.aspx?AssetID=HP052091491033&amp;CTT=5&amp;Origin=HP052042111033')" TargetMode="External" /><Relationship Id="rId13" Type="http://schemas.openxmlformats.org/officeDocument/2006/relationships/hyperlink" Target="javascript:go('/search/redir.aspx?AssetID=HP052091471033&amp;CTT=5&amp;Origin=HP052042111033')" TargetMode="External" /><Relationship Id="rId14" Type="http://schemas.openxmlformats.org/officeDocument/2006/relationships/hyperlink" Target="javascript:go('/search/redir.aspx?AssetID=HP052091471033&amp;CTT=5&amp;Origin=HP052042111033')" TargetMode="External" /><Relationship Id="rId15" Type="http://schemas.openxmlformats.org/officeDocument/2006/relationships/hyperlink" Target="javascript:go('/search/redir.aspx?AssetID=HP052091871033&amp;CTT=5&amp;Origin=HP052042111033')" TargetMode="External" /><Relationship Id="rId16" Type="http://schemas.openxmlformats.org/officeDocument/2006/relationships/hyperlink" Target="javascript:go('/search/redir.aspx?AssetID=HP052091881033&amp;CTT=5&amp;Origin=HP052042111033')" TargetMode="External" /><Relationship Id="rId17" Type="http://schemas.openxmlformats.org/officeDocument/2006/relationships/hyperlink" Target="javascript:go('/search/redir.aspx?AssetID=HP052093261033&amp;CTT=5&amp;Origin=HP052042111033')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javascript:go('/search/redir.aspx?AssetID=HP052508361033&amp;CTT=5&amp;Origin=HP052042111033')" TargetMode="External" /><Relationship Id="rId2" Type="http://schemas.openxmlformats.org/officeDocument/2006/relationships/hyperlink" Target="javascript:go('/search/redir.aspx?AssetID=HP030843281033&amp;CTT=5&amp;Origin=HP052042111033')" TargetMode="External" /><Relationship Id="rId3" Type="http://schemas.openxmlformats.org/officeDocument/2006/relationships/hyperlink" Target="javascript:go('/search/redir.aspx?AssetID=HP052090091033&amp;CTT=5&amp;Origin=HP052042111033')" TargetMode="External" /><Relationship Id="rId4" Type="http://schemas.openxmlformats.org/officeDocument/2006/relationships/hyperlink" Target="javascript:go('/search/redir.aspx?AssetID=HP052090141033&amp;CTT=5&amp;Origin=HP052042111033')" TargetMode="External" /><Relationship Id="rId5" Type="http://schemas.openxmlformats.org/officeDocument/2006/relationships/hyperlink" Target="javascript:go('/search/redir.aspx?AssetID=HP052090151033&amp;CTT=5&amp;Origin=HP052042111033')" TargetMode="External" /><Relationship Id="rId6" Type="http://schemas.openxmlformats.org/officeDocument/2006/relationships/hyperlink" Target="javascript:go('/search/redir.aspx?AssetID=HP052090201033&amp;CTT=5&amp;Origin=HP052042111033')" TargetMode="External" /><Relationship Id="rId7" Type="http://schemas.openxmlformats.org/officeDocument/2006/relationships/hyperlink" Target="javascript:go('/search/redir.aspx?AssetID=HP052090631033&amp;CTT=5&amp;Origin=HP052042111033')" TargetMode="External" /><Relationship Id="rId8" Type="http://schemas.openxmlformats.org/officeDocument/2006/relationships/hyperlink" Target="javascript:go('/search/redir.aspx?AssetID=HP052090811033&amp;CTT=5&amp;Origin=HP052042111033')" TargetMode="External" /><Relationship Id="rId9" Type="http://schemas.openxmlformats.org/officeDocument/2006/relationships/hyperlink" Target="javascript:go('/search/redir.aspx?AssetID=HP052090891033&amp;CTT=5&amp;Origin=HP052042111033')" TargetMode="External" /><Relationship Id="rId10" Type="http://schemas.openxmlformats.org/officeDocument/2006/relationships/hyperlink" Target="javascript:go('/search/redir.aspx?AssetID=HP052090931033&amp;CTT=5&amp;Origin=HP052042111033')" TargetMode="External" /><Relationship Id="rId11" Type="http://schemas.openxmlformats.org/officeDocument/2006/relationships/hyperlink" Target="javascript:go('/search/redir.aspx?AssetID=HP052508381033&amp;CTT=5&amp;Origin=HP052042111033')" TargetMode="External" /><Relationship Id="rId12" Type="http://schemas.openxmlformats.org/officeDocument/2006/relationships/hyperlink" Target="javascript:go('/search/redir.aspx?AssetID=HP052091531033&amp;CTT=5&amp;Origin=HP052042111033')" TargetMode="External" /><Relationship Id="rId13" Type="http://schemas.openxmlformats.org/officeDocument/2006/relationships/hyperlink" Target="javascript:go('/search/redir.aspx?AssetID=HP052091541033&amp;CTT=5&amp;Origin=HP052042111033')" TargetMode="External" /><Relationship Id="rId14" Type="http://schemas.openxmlformats.org/officeDocument/2006/relationships/hyperlink" Target="javascript:go('/search/redir.aspx?AssetID=HP052091671033&amp;CTT=5&amp;Origin=HP052042111033')" TargetMode="External" /><Relationship Id="rId15" Type="http://schemas.openxmlformats.org/officeDocument/2006/relationships/hyperlink" Target="javascript:go('/search/redir.aspx?AssetID=HP052091751033&amp;CTT=5&amp;Origin=HP052042111033')" TargetMode="External" /><Relationship Id="rId16" Type="http://schemas.openxmlformats.org/officeDocument/2006/relationships/hyperlink" Target="javascript:go('/search/redir.aspx?AssetID=HP052508411033&amp;CTT=5&amp;Origin=HP052042111033')" TargetMode="External" /><Relationship Id="rId17" Type="http://schemas.openxmlformats.org/officeDocument/2006/relationships/hyperlink" Target="javascript:go('/search/redir.aspx?AssetID=HP052092241033&amp;CTT=5&amp;Origin=HP052042111033')" TargetMode="External" /><Relationship Id="rId18" Type="http://schemas.openxmlformats.org/officeDocument/2006/relationships/hyperlink" Target="javascript:go('/search/redir.aspx?AssetID=HP052092351033&amp;CTT=5&amp;Origin=HP052042111033')" TargetMode="External" /><Relationship Id="rId19" Type="http://schemas.openxmlformats.org/officeDocument/2006/relationships/hyperlink" Target="javascript:go('/search/redir.aspx?AssetID=HP052092361033&amp;CTT=5&amp;Origin=HP052042111033')" TargetMode="External" /><Relationship Id="rId20" Type="http://schemas.openxmlformats.org/officeDocument/2006/relationships/hyperlink" Target="javascript:go('/search/redir.aspx?AssetID=HP052092371033&amp;CTT=5&amp;Origin=HP052042111033')" TargetMode="External" /><Relationship Id="rId21" Type="http://schemas.openxmlformats.org/officeDocument/2006/relationships/hyperlink" Target="javascript:go('/search/redir.aspx?AssetID=HP052092491033&amp;CTT=5&amp;Origin=HP052042111033')" TargetMode="External" /><Relationship Id="rId22" Type="http://schemas.openxmlformats.org/officeDocument/2006/relationships/hyperlink" Target="javascript:go('/search/redir.aspx?AssetID=HP052092861033&amp;CTT=5&amp;Origin=HP052042111033')" TargetMode="External" /><Relationship Id="rId23" Type="http://schemas.openxmlformats.org/officeDocument/2006/relationships/hyperlink" Target="javascript:go('/search/redir.aspx?AssetID=HP052093041033&amp;CTT=5&amp;Origin=HP052042111033')" TargetMode="External" /><Relationship Id="rId24" Type="http://schemas.openxmlformats.org/officeDocument/2006/relationships/hyperlink" Target="javascript:go('/search/redir.aspx?AssetID=HP052093131033&amp;CTT=5&amp;Origin=HP052042111033')" TargetMode="External" /><Relationship Id="rId25" Type="http://schemas.openxmlformats.org/officeDocument/2006/relationships/hyperlink" Target="javascript:go('/search/redir.aspx?AssetID=HP052093211033&amp;CTT=5&amp;Origin=HP052042111033')" TargetMode="External" /><Relationship Id="rId26" Type="http://schemas.openxmlformats.org/officeDocument/2006/relationships/hyperlink" Target="javascript:go('/search/redir.aspx?AssetID=HP052093271033&amp;CTT=5&amp;Origin=HP052042111033')" TargetMode="External" /><Relationship Id="rId27" Type="http://schemas.openxmlformats.org/officeDocument/2006/relationships/hyperlink" Target="javascript:go('/search/redir.aspx?AssetID=HP052093291033&amp;CTT=5&amp;Origin=HP052042111033')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96"/>
  <sheetViews>
    <sheetView tabSelected="1" zoomScale="70" zoomScaleNormal="70" zoomScalePageLayoutView="0" workbookViewId="0" topLeftCell="A1">
      <selection activeCell="G5" sqref="G5"/>
    </sheetView>
  </sheetViews>
  <sheetFormatPr defaultColWidth="9.140625" defaultRowHeight="15"/>
  <cols>
    <col min="1" max="1" width="4.8515625" style="5" customWidth="1"/>
    <col min="2" max="2" width="9.00390625" style="15" bestFit="1" customWidth="1"/>
    <col min="3" max="3" width="10.57421875" style="16" bestFit="1" customWidth="1"/>
    <col min="4" max="4" width="3.7109375" style="12" customWidth="1"/>
    <col min="5" max="5" width="3.140625" style="1" customWidth="1"/>
    <col min="6" max="6" width="1.57421875" style="8" bestFit="1" customWidth="1"/>
    <col min="7" max="7" width="71.7109375" style="6" bestFit="1" customWidth="1"/>
    <col min="8" max="8" width="23.421875" style="6" customWidth="1"/>
    <col min="9" max="9" width="1.57421875" style="8" bestFit="1" customWidth="1"/>
    <col min="10" max="10" width="44.8515625" style="7" customWidth="1"/>
    <col min="11" max="11" width="1.57421875" style="8" bestFit="1" customWidth="1"/>
    <col min="12" max="12" width="17.140625" style="38" customWidth="1"/>
    <col min="13" max="13" width="17.00390625" style="19" customWidth="1"/>
    <col min="14" max="15" width="11.28125" style="19" customWidth="1"/>
    <col min="16" max="31" width="9.140625" style="19" customWidth="1"/>
    <col min="32" max="35" width="9.140625" style="18" customWidth="1"/>
    <col min="36" max="37" width="9.140625" style="9" customWidth="1"/>
    <col min="38" max="39" width="9.140625" style="3" customWidth="1"/>
    <col min="40" max="41" width="9.140625" style="4" customWidth="1"/>
    <col min="42" max="16384" width="9.140625" style="10" customWidth="1"/>
  </cols>
  <sheetData>
    <row r="1" spans="1:41" s="51" customFormat="1" ht="12.75">
      <c r="A1" s="44">
        <v>1</v>
      </c>
      <c r="B1" s="45" t="s">
        <v>910</v>
      </c>
      <c r="C1" s="45" t="s">
        <v>911</v>
      </c>
      <c r="D1" s="45" t="s">
        <v>915</v>
      </c>
      <c r="E1" s="45" t="s">
        <v>743</v>
      </c>
      <c r="F1" s="45" t="s">
        <v>892</v>
      </c>
      <c r="G1" s="45" t="s">
        <v>938</v>
      </c>
      <c r="H1" s="45"/>
      <c r="I1" s="45" t="s">
        <v>892</v>
      </c>
      <c r="J1" s="45" t="s">
        <v>912</v>
      </c>
      <c r="K1" s="45" t="s">
        <v>892</v>
      </c>
      <c r="L1" s="38" t="s">
        <v>913</v>
      </c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7"/>
      <c r="AG1" s="47"/>
      <c r="AH1" s="47"/>
      <c r="AI1" s="47"/>
      <c r="AJ1" s="48"/>
      <c r="AK1" s="48"/>
      <c r="AL1" s="49"/>
      <c r="AM1" s="49"/>
      <c r="AN1" s="50"/>
      <c r="AO1" s="50"/>
    </row>
    <row r="2" spans="1:11" ht="15">
      <c r="A2" s="5">
        <v>2</v>
      </c>
      <c r="B2" s="15" t="s">
        <v>910</v>
      </c>
      <c r="D2" s="12" t="s">
        <v>915</v>
      </c>
      <c r="E2" s="12"/>
      <c r="F2" s="2" t="s">
        <v>892</v>
      </c>
      <c r="G2" s="6" t="s">
        <v>928</v>
      </c>
      <c r="I2" s="2"/>
      <c r="K2" s="2" t="s">
        <v>892</v>
      </c>
    </row>
    <row r="3" spans="1:11" ht="15">
      <c r="A3" s="5">
        <v>3</v>
      </c>
      <c r="B3" s="15" t="s">
        <v>910</v>
      </c>
      <c r="D3" s="12" t="s">
        <v>915</v>
      </c>
      <c r="E3" s="12"/>
      <c r="F3" s="2" t="s">
        <v>892</v>
      </c>
      <c r="G3" s="6" t="s">
        <v>928</v>
      </c>
      <c r="I3" s="2"/>
      <c r="K3" s="2" t="s">
        <v>892</v>
      </c>
    </row>
    <row r="4" spans="1:11" ht="23.25">
      <c r="A4" s="5">
        <v>4</v>
      </c>
      <c r="B4" s="15" t="s">
        <v>910</v>
      </c>
      <c r="D4" s="12" t="s">
        <v>915</v>
      </c>
      <c r="E4" s="12"/>
      <c r="F4" s="2" t="s">
        <v>892</v>
      </c>
      <c r="G4" s="41" t="s">
        <v>370</v>
      </c>
      <c r="H4" s="41"/>
      <c r="I4" s="2"/>
      <c r="K4" s="2" t="s">
        <v>892</v>
      </c>
    </row>
    <row r="5" spans="1:11" ht="15">
      <c r="A5" s="5">
        <v>5</v>
      </c>
      <c r="B5" s="15" t="s">
        <v>910</v>
      </c>
      <c r="D5" s="12" t="s">
        <v>915</v>
      </c>
      <c r="E5" s="12"/>
      <c r="F5" s="2" t="s">
        <v>892</v>
      </c>
      <c r="G5" s="1" t="s">
        <v>1115</v>
      </c>
      <c r="H5" s="1"/>
      <c r="I5" s="2"/>
      <c r="K5" s="2" t="s">
        <v>892</v>
      </c>
    </row>
    <row r="6" spans="1:11" ht="15">
      <c r="A6" s="5">
        <v>6</v>
      </c>
      <c r="B6" s="15" t="s">
        <v>910</v>
      </c>
      <c r="D6" s="12" t="s">
        <v>915</v>
      </c>
      <c r="E6" s="12"/>
      <c r="F6" s="2" t="s">
        <v>892</v>
      </c>
      <c r="G6" s="1" t="s">
        <v>928</v>
      </c>
      <c r="H6" s="1"/>
      <c r="I6" s="2"/>
      <c r="K6" s="2" t="s">
        <v>892</v>
      </c>
    </row>
    <row r="7" spans="1:11" ht="15">
      <c r="A7" s="5">
        <v>7</v>
      </c>
      <c r="B7" s="15" t="s">
        <v>910</v>
      </c>
      <c r="D7" s="12" t="s">
        <v>915</v>
      </c>
      <c r="E7" s="12"/>
      <c r="F7" s="2" t="s">
        <v>892</v>
      </c>
      <c r="G7" s="1" t="s">
        <v>928</v>
      </c>
      <c r="H7" s="1"/>
      <c r="I7" s="2"/>
      <c r="K7" s="2" t="s">
        <v>892</v>
      </c>
    </row>
    <row r="8" spans="1:11" ht="15.75">
      <c r="A8" s="5">
        <v>8</v>
      </c>
      <c r="B8" s="15" t="s">
        <v>910</v>
      </c>
      <c r="D8" s="12" t="s">
        <v>915</v>
      </c>
      <c r="E8" s="12"/>
      <c r="F8" s="2" t="s">
        <v>892</v>
      </c>
      <c r="G8" s="11" t="s">
        <v>738</v>
      </c>
      <c r="H8" s="11"/>
      <c r="I8" s="2"/>
      <c r="K8" s="2" t="s">
        <v>892</v>
      </c>
    </row>
    <row r="9" spans="1:11" ht="15.75">
      <c r="A9" s="5">
        <v>9</v>
      </c>
      <c r="B9" s="15" t="s">
        <v>910</v>
      </c>
      <c r="D9" s="12" t="s">
        <v>915</v>
      </c>
      <c r="E9" s="12"/>
      <c r="F9" s="2" t="s">
        <v>892</v>
      </c>
      <c r="G9" s="11" t="s">
        <v>904</v>
      </c>
      <c r="H9" s="11"/>
      <c r="I9" s="2"/>
      <c r="K9" s="2" t="s">
        <v>892</v>
      </c>
    </row>
    <row r="10" spans="1:11" ht="15.75">
      <c r="A10" s="5">
        <v>10</v>
      </c>
      <c r="B10" s="15" t="s">
        <v>910</v>
      </c>
      <c r="D10" s="12" t="s">
        <v>915</v>
      </c>
      <c r="E10" s="12"/>
      <c r="F10" s="2" t="s">
        <v>892</v>
      </c>
      <c r="G10" s="11" t="s">
        <v>381</v>
      </c>
      <c r="H10" s="11"/>
      <c r="I10" s="2"/>
      <c r="K10" s="2" t="s">
        <v>892</v>
      </c>
    </row>
    <row r="11" spans="1:11" ht="15.75">
      <c r="A11" s="5">
        <v>11</v>
      </c>
      <c r="B11" s="15" t="s">
        <v>910</v>
      </c>
      <c r="D11" s="12" t="s">
        <v>915</v>
      </c>
      <c r="E11" s="12"/>
      <c r="F11" s="2" t="s">
        <v>892</v>
      </c>
      <c r="G11" s="11" t="s">
        <v>396</v>
      </c>
      <c r="H11" s="11"/>
      <c r="I11" s="2"/>
      <c r="K11" s="2" t="s">
        <v>892</v>
      </c>
    </row>
    <row r="12" spans="1:11" ht="15.75">
      <c r="A12" s="5">
        <v>12</v>
      </c>
      <c r="B12" s="15" t="s">
        <v>910</v>
      </c>
      <c r="D12" s="12" t="s">
        <v>915</v>
      </c>
      <c r="E12" s="12"/>
      <c r="F12" s="2" t="s">
        <v>892</v>
      </c>
      <c r="G12" s="11" t="s">
        <v>421</v>
      </c>
      <c r="H12" s="11"/>
      <c r="I12" s="2"/>
      <c r="K12" s="2" t="s">
        <v>892</v>
      </c>
    </row>
    <row r="13" spans="1:11" ht="15.75">
      <c r="A13" s="5">
        <v>13</v>
      </c>
      <c r="B13" s="15" t="s">
        <v>910</v>
      </c>
      <c r="D13" s="12" t="s">
        <v>915</v>
      </c>
      <c r="E13" s="12"/>
      <c r="F13" s="2" t="s">
        <v>892</v>
      </c>
      <c r="G13" s="11" t="s">
        <v>458</v>
      </c>
      <c r="H13" s="11"/>
      <c r="I13" s="2"/>
      <c r="K13" s="2" t="s">
        <v>892</v>
      </c>
    </row>
    <row r="14" spans="1:11" ht="15.75">
      <c r="A14" s="5">
        <v>14</v>
      </c>
      <c r="B14" s="15" t="s">
        <v>910</v>
      </c>
      <c r="D14" s="12" t="s">
        <v>915</v>
      </c>
      <c r="E14" s="12"/>
      <c r="F14" s="2" t="s">
        <v>892</v>
      </c>
      <c r="G14" s="11" t="s">
        <v>537</v>
      </c>
      <c r="H14" s="11"/>
      <c r="I14" s="2"/>
      <c r="K14" s="2" t="s">
        <v>892</v>
      </c>
    </row>
    <row r="15" spans="1:11" ht="15.75">
      <c r="A15" s="5">
        <v>15</v>
      </c>
      <c r="B15" s="15" t="s">
        <v>910</v>
      </c>
      <c r="D15" s="12" t="s">
        <v>915</v>
      </c>
      <c r="E15" s="12"/>
      <c r="F15" s="2" t="s">
        <v>892</v>
      </c>
      <c r="G15" s="11" t="s">
        <v>639</v>
      </c>
      <c r="H15" s="11"/>
      <c r="I15" s="2"/>
      <c r="K15" s="2" t="s">
        <v>892</v>
      </c>
    </row>
    <row r="16" spans="1:11" ht="15.75">
      <c r="A16" s="5">
        <v>16</v>
      </c>
      <c r="B16" s="15" t="s">
        <v>910</v>
      </c>
      <c r="D16" s="54" t="s">
        <v>915</v>
      </c>
      <c r="E16" s="12"/>
      <c r="F16" s="2" t="s">
        <v>892</v>
      </c>
      <c r="G16" s="11" t="s">
        <v>674</v>
      </c>
      <c r="H16" s="11"/>
      <c r="I16" s="2"/>
      <c r="K16" s="2" t="s">
        <v>892</v>
      </c>
    </row>
    <row r="17" spans="1:11" ht="15.75">
      <c r="A17" s="5">
        <v>17</v>
      </c>
      <c r="B17" s="15" t="s">
        <v>910</v>
      </c>
      <c r="D17" s="12" t="s">
        <v>915</v>
      </c>
      <c r="E17" s="12"/>
      <c r="F17" s="2" t="s">
        <v>892</v>
      </c>
      <c r="G17" s="11" t="s">
        <v>679</v>
      </c>
      <c r="H17" s="11"/>
      <c r="I17" s="2"/>
      <c r="K17" s="2" t="s">
        <v>892</v>
      </c>
    </row>
    <row r="18" spans="1:11" ht="15.75">
      <c r="A18" s="5">
        <v>18</v>
      </c>
      <c r="B18" s="15" t="s">
        <v>910</v>
      </c>
      <c r="D18" s="12" t="s">
        <v>915</v>
      </c>
      <c r="E18" s="12"/>
      <c r="F18" s="2" t="s">
        <v>892</v>
      </c>
      <c r="G18" s="11" t="s">
        <v>685</v>
      </c>
      <c r="H18" s="11"/>
      <c r="I18" s="2"/>
      <c r="K18" s="2" t="s">
        <v>892</v>
      </c>
    </row>
    <row r="19" spans="1:11" ht="15.75">
      <c r="A19" s="5">
        <v>19</v>
      </c>
      <c r="B19" s="15" t="s">
        <v>910</v>
      </c>
      <c r="D19" s="12" t="s">
        <v>915</v>
      </c>
      <c r="E19" s="12"/>
      <c r="F19" s="2" t="s">
        <v>892</v>
      </c>
      <c r="G19" s="11" t="s">
        <v>686</v>
      </c>
      <c r="H19" s="11"/>
      <c r="I19" s="2"/>
      <c r="K19" s="2" t="s">
        <v>892</v>
      </c>
    </row>
    <row r="20" spans="1:11" ht="15.75">
      <c r="A20" s="5">
        <v>20</v>
      </c>
      <c r="B20" s="15" t="s">
        <v>910</v>
      </c>
      <c r="D20" s="12" t="s">
        <v>915</v>
      </c>
      <c r="E20" s="12"/>
      <c r="F20" s="2" t="s">
        <v>892</v>
      </c>
      <c r="G20" s="11" t="s">
        <v>687</v>
      </c>
      <c r="H20" s="11"/>
      <c r="I20" s="2"/>
      <c r="K20" s="2" t="s">
        <v>892</v>
      </c>
    </row>
    <row r="21" spans="1:11" ht="15">
      <c r="A21" s="5">
        <v>21</v>
      </c>
      <c r="B21" s="15" t="s">
        <v>910</v>
      </c>
      <c r="D21" s="12" t="s">
        <v>915</v>
      </c>
      <c r="E21" s="12"/>
      <c r="F21" s="2" t="s">
        <v>892</v>
      </c>
      <c r="G21" s="6" t="s">
        <v>928</v>
      </c>
      <c r="I21" s="2"/>
      <c r="K21" s="2" t="s">
        <v>892</v>
      </c>
    </row>
    <row r="22" spans="1:11" ht="15">
      <c r="A22" s="5">
        <v>22</v>
      </c>
      <c r="E22" s="12"/>
      <c r="F22" s="2" t="s">
        <v>892</v>
      </c>
      <c r="G22" s="6" t="s">
        <v>928</v>
      </c>
      <c r="I22" s="2"/>
      <c r="K22" s="2" t="s">
        <v>892</v>
      </c>
    </row>
    <row r="23" spans="1:11" ht="15.75">
      <c r="A23" s="5">
        <v>23</v>
      </c>
      <c r="B23" s="15" t="s">
        <v>908</v>
      </c>
      <c r="E23" s="12"/>
      <c r="F23" s="2" t="s">
        <v>892</v>
      </c>
      <c r="G23" s="11" t="s">
        <v>905</v>
      </c>
      <c r="H23" s="11"/>
      <c r="I23" s="2" t="s">
        <v>892</v>
      </c>
      <c r="K23" s="2" t="s">
        <v>892</v>
      </c>
    </row>
    <row r="24" spans="1:11" ht="15">
      <c r="A24" s="5">
        <v>24</v>
      </c>
      <c r="B24" s="15" t="s">
        <v>908</v>
      </c>
      <c r="E24" s="12"/>
      <c r="F24" s="2" t="s">
        <v>892</v>
      </c>
      <c r="G24" s="6" t="s">
        <v>371</v>
      </c>
      <c r="I24" s="2" t="s">
        <v>892</v>
      </c>
      <c r="J24" s="7" t="s">
        <v>372</v>
      </c>
      <c r="K24" s="2" t="s">
        <v>892</v>
      </c>
    </row>
    <row r="25" spans="1:11" ht="15">
      <c r="A25" s="5">
        <v>25</v>
      </c>
      <c r="B25" s="15" t="s">
        <v>908</v>
      </c>
      <c r="E25" s="12"/>
      <c r="F25" s="2" t="s">
        <v>892</v>
      </c>
      <c r="G25" s="6" t="s">
        <v>373</v>
      </c>
      <c r="I25" s="2" t="s">
        <v>892</v>
      </c>
      <c r="J25" s="7" t="s">
        <v>374</v>
      </c>
      <c r="K25" s="2" t="s">
        <v>892</v>
      </c>
    </row>
    <row r="26" spans="1:11" ht="15">
      <c r="A26" s="5">
        <v>26</v>
      </c>
      <c r="B26" s="15" t="s">
        <v>908</v>
      </c>
      <c r="E26" s="12"/>
      <c r="F26" s="2" t="s">
        <v>892</v>
      </c>
      <c r="G26" s="6" t="s">
        <v>375</v>
      </c>
      <c r="I26" s="2" t="s">
        <v>892</v>
      </c>
      <c r="J26" s="7" t="s">
        <v>376</v>
      </c>
      <c r="K26" s="2" t="s">
        <v>892</v>
      </c>
    </row>
    <row r="27" spans="1:11" ht="15">
      <c r="A27" s="5">
        <v>27</v>
      </c>
      <c r="B27" s="15" t="s">
        <v>908</v>
      </c>
      <c r="E27" s="12"/>
      <c r="F27" s="2" t="s">
        <v>892</v>
      </c>
      <c r="G27" s="6" t="s">
        <v>377</v>
      </c>
      <c r="I27" s="2" t="s">
        <v>892</v>
      </c>
      <c r="J27" s="7" t="s">
        <v>378</v>
      </c>
      <c r="K27" s="2" t="s">
        <v>892</v>
      </c>
    </row>
    <row r="28" spans="1:11" ht="15">
      <c r="A28" s="5">
        <v>28</v>
      </c>
      <c r="B28" s="15" t="s">
        <v>908</v>
      </c>
      <c r="E28" s="12"/>
      <c r="F28" s="2" t="s">
        <v>892</v>
      </c>
      <c r="G28" s="6" t="s">
        <v>379</v>
      </c>
      <c r="I28" s="2" t="s">
        <v>892</v>
      </c>
      <c r="J28" s="7" t="s">
        <v>380</v>
      </c>
      <c r="K28" s="2" t="s">
        <v>892</v>
      </c>
    </row>
    <row r="29" spans="1:11" ht="15">
      <c r="A29" s="5">
        <v>29</v>
      </c>
      <c r="E29" s="12"/>
      <c r="F29" s="2" t="s">
        <v>892</v>
      </c>
      <c r="G29" s="6" t="s">
        <v>928</v>
      </c>
      <c r="I29" s="2" t="s">
        <v>892</v>
      </c>
      <c r="K29" s="2" t="s">
        <v>892</v>
      </c>
    </row>
    <row r="30" spans="1:11" ht="15.75">
      <c r="A30" s="5">
        <v>30</v>
      </c>
      <c r="B30" s="15" t="s">
        <v>909</v>
      </c>
      <c r="E30" s="12"/>
      <c r="F30" s="2" t="s">
        <v>892</v>
      </c>
      <c r="G30" s="11" t="s">
        <v>902</v>
      </c>
      <c r="H30" s="11"/>
      <c r="I30" s="2" t="s">
        <v>892</v>
      </c>
      <c r="K30" s="2" t="s">
        <v>892</v>
      </c>
    </row>
    <row r="31" spans="1:11" ht="15">
      <c r="A31" s="5">
        <v>31</v>
      </c>
      <c r="B31" s="15" t="s">
        <v>909</v>
      </c>
      <c r="E31" s="12"/>
      <c r="F31" s="2" t="s">
        <v>892</v>
      </c>
      <c r="G31" s="6" t="s">
        <v>382</v>
      </c>
      <c r="I31" s="2" t="s">
        <v>892</v>
      </c>
      <c r="J31" s="7" t="s">
        <v>383</v>
      </c>
      <c r="K31" s="2" t="s">
        <v>892</v>
      </c>
    </row>
    <row r="32" spans="1:11" ht="15">
      <c r="A32" s="5">
        <v>32</v>
      </c>
      <c r="B32" s="15" t="s">
        <v>909</v>
      </c>
      <c r="E32" s="12"/>
      <c r="F32" s="2" t="s">
        <v>892</v>
      </c>
      <c r="G32" s="6" t="s">
        <v>384</v>
      </c>
      <c r="I32" s="2" t="s">
        <v>892</v>
      </c>
      <c r="J32" s="7" t="s">
        <v>385</v>
      </c>
      <c r="K32" s="2" t="s">
        <v>892</v>
      </c>
    </row>
    <row r="33" spans="1:11" ht="15">
      <c r="A33" s="5">
        <v>33</v>
      </c>
      <c r="B33" s="15" t="s">
        <v>909</v>
      </c>
      <c r="E33" s="12"/>
      <c r="F33" s="2" t="s">
        <v>892</v>
      </c>
      <c r="G33" s="6" t="s">
        <v>386</v>
      </c>
      <c r="I33" s="2" t="s">
        <v>892</v>
      </c>
      <c r="J33" s="7" t="s">
        <v>387</v>
      </c>
      <c r="K33" s="2" t="s">
        <v>892</v>
      </c>
    </row>
    <row r="34" spans="1:11" ht="15">
      <c r="A34" s="5">
        <v>34</v>
      </c>
      <c r="B34" s="15" t="s">
        <v>909</v>
      </c>
      <c r="E34" s="12"/>
      <c r="F34" s="2" t="s">
        <v>892</v>
      </c>
      <c r="G34" s="6" t="s">
        <v>388</v>
      </c>
      <c r="I34" s="2" t="s">
        <v>892</v>
      </c>
      <c r="J34" s="7" t="s">
        <v>389</v>
      </c>
      <c r="K34" s="2" t="s">
        <v>892</v>
      </c>
    </row>
    <row r="35" spans="1:11" ht="15">
      <c r="A35" s="5">
        <v>35</v>
      </c>
      <c r="B35" s="15" t="s">
        <v>909</v>
      </c>
      <c r="E35" s="12"/>
      <c r="F35" s="2" t="s">
        <v>892</v>
      </c>
      <c r="G35" s="6" t="s">
        <v>390</v>
      </c>
      <c r="I35" s="2" t="s">
        <v>892</v>
      </c>
      <c r="J35" s="7" t="s">
        <v>391</v>
      </c>
      <c r="K35" s="2" t="s">
        <v>892</v>
      </c>
    </row>
    <row r="36" spans="1:11" ht="15">
      <c r="A36" s="5">
        <v>36</v>
      </c>
      <c r="B36" s="15" t="s">
        <v>909</v>
      </c>
      <c r="E36" s="12"/>
      <c r="F36" s="2" t="s">
        <v>892</v>
      </c>
      <c r="G36" s="6" t="s">
        <v>392</v>
      </c>
      <c r="I36" s="2" t="s">
        <v>892</v>
      </c>
      <c r="J36" s="7" t="s">
        <v>393</v>
      </c>
      <c r="K36" s="2" t="s">
        <v>892</v>
      </c>
    </row>
    <row r="37" spans="1:11" ht="15">
      <c r="A37" s="5">
        <v>37</v>
      </c>
      <c r="B37" s="15" t="s">
        <v>909</v>
      </c>
      <c r="E37" s="12"/>
      <c r="F37" s="2" t="s">
        <v>892</v>
      </c>
      <c r="G37" s="6" t="s">
        <v>394</v>
      </c>
      <c r="I37" s="2" t="s">
        <v>892</v>
      </c>
      <c r="J37" s="7" t="s">
        <v>395</v>
      </c>
      <c r="K37" s="2" t="s">
        <v>892</v>
      </c>
    </row>
    <row r="38" spans="1:11" ht="15">
      <c r="A38" s="5">
        <v>38</v>
      </c>
      <c r="E38" s="12"/>
      <c r="F38" s="2" t="s">
        <v>892</v>
      </c>
      <c r="G38" s="6" t="s">
        <v>928</v>
      </c>
      <c r="I38" s="2" t="s">
        <v>892</v>
      </c>
      <c r="K38" s="2" t="s">
        <v>892</v>
      </c>
    </row>
    <row r="39" spans="1:11" ht="15.75">
      <c r="A39" s="5">
        <v>39</v>
      </c>
      <c r="B39" s="15" t="s">
        <v>901</v>
      </c>
      <c r="E39" s="12"/>
      <c r="F39" s="2" t="s">
        <v>892</v>
      </c>
      <c r="G39" s="11" t="s">
        <v>901</v>
      </c>
      <c r="H39" s="11"/>
      <c r="I39" s="2" t="s">
        <v>892</v>
      </c>
      <c r="K39" s="2" t="s">
        <v>892</v>
      </c>
    </row>
    <row r="40" spans="1:11" ht="15">
      <c r="A40" s="5">
        <v>40</v>
      </c>
      <c r="B40" s="15" t="s">
        <v>901</v>
      </c>
      <c r="E40" s="12"/>
      <c r="F40" s="2" t="s">
        <v>892</v>
      </c>
      <c r="G40" s="6" t="s">
        <v>397</v>
      </c>
      <c r="I40" s="2" t="s">
        <v>892</v>
      </c>
      <c r="J40" s="7" t="s">
        <v>398</v>
      </c>
      <c r="K40" s="2" t="s">
        <v>892</v>
      </c>
    </row>
    <row r="41" spans="1:11" ht="15">
      <c r="A41" s="5">
        <v>41</v>
      </c>
      <c r="B41" s="15" t="s">
        <v>901</v>
      </c>
      <c r="E41" s="12"/>
      <c r="F41" s="2" t="s">
        <v>892</v>
      </c>
      <c r="G41" s="6" t="s">
        <v>399</v>
      </c>
      <c r="I41" s="2" t="s">
        <v>892</v>
      </c>
      <c r="J41" s="7" t="s">
        <v>400</v>
      </c>
      <c r="K41" s="2" t="s">
        <v>892</v>
      </c>
    </row>
    <row r="42" spans="1:11" ht="15">
      <c r="A42" s="5">
        <v>42</v>
      </c>
      <c r="B42" s="15" t="s">
        <v>901</v>
      </c>
      <c r="E42" s="12"/>
      <c r="F42" s="2" t="s">
        <v>892</v>
      </c>
      <c r="G42" s="6" t="s">
        <v>401</v>
      </c>
      <c r="I42" s="2" t="s">
        <v>892</v>
      </c>
      <c r="J42" s="7" t="s">
        <v>402</v>
      </c>
      <c r="K42" s="2" t="s">
        <v>892</v>
      </c>
    </row>
    <row r="43" spans="1:11" ht="15">
      <c r="A43" s="5">
        <v>43</v>
      </c>
      <c r="B43" s="15" t="s">
        <v>901</v>
      </c>
      <c r="E43" s="12"/>
      <c r="F43" s="2" t="s">
        <v>892</v>
      </c>
      <c r="G43" s="6" t="s">
        <v>403</v>
      </c>
      <c r="I43" s="2" t="s">
        <v>892</v>
      </c>
      <c r="J43" s="7" t="s">
        <v>404</v>
      </c>
      <c r="K43" s="2" t="s">
        <v>892</v>
      </c>
    </row>
    <row r="44" spans="1:11" ht="15">
      <c r="A44" s="5">
        <v>44</v>
      </c>
      <c r="B44" s="15" t="s">
        <v>901</v>
      </c>
      <c r="E44" s="12"/>
      <c r="F44" s="2" t="s">
        <v>892</v>
      </c>
      <c r="G44" s="6" t="s">
        <v>405</v>
      </c>
      <c r="I44" s="2" t="s">
        <v>892</v>
      </c>
      <c r="J44" s="7" t="s">
        <v>406</v>
      </c>
      <c r="K44" s="2" t="s">
        <v>892</v>
      </c>
    </row>
    <row r="45" spans="1:11" ht="15">
      <c r="A45" s="5">
        <v>45</v>
      </c>
      <c r="B45" s="15" t="s">
        <v>901</v>
      </c>
      <c r="E45" s="12"/>
      <c r="F45" s="2" t="s">
        <v>892</v>
      </c>
      <c r="G45" s="6" t="s">
        <v>407</v>
      </c>
      <c r="I45" s="2" t="s">
        <v>892</v>
      </c>
      <c r="J45" s="7" t="s">
        <v>408</v>
      </c>
      <c r="K45" s="2" t="s">
        <v>892</v>
      </c>
    </row>
    <row r="46" spans="1:11" ht="15">
      <c r="A46" s="5">
        <v>46</v>
      </c>
      <c r="B46" s="15" t="s">
        <v>901</v>
      </c>
      <c r="E46" s="12"/>
      <c r="F46" s="2" t="s">
        <v>892</v>
      </c>
      <c r="G46" s="6" t="s">
        <v>409</v>
      </c>
      <c r="I46" s="2" t="s">
        <v>892</v>
      </c>
      <c r="J46" s="7" t="s">
        <v>410</v>
      </c>
      <c r="K46" s="2" t="s">
        <v>892</v>
      </c>
    </row>
    <row r="47" spans="1:11" ht="15">
      <c r="A47" s="5">
        <v>47</v>
      </c>
      <c r="B47" s="15" t="s">
        <v>901</v>
      </c>
      <c r="E47" s="12"/>
      <c r="F47" s="2" t="s">
        <v>892</v>
      </c>
      <c r="G47" s="6" t="s">
        <v>411</v>
      </c>
      <c r="I47" s="2" t="s">
        <v>892</v>
      </c>
      <c r="J47" s="7" t="s">
        <v>412</v>
      </c>
      <c r="K47" s="2" t="s">
        <v>892</v>
      </c>
    </row>
    <row r="48" spans="1:11" ht="15">
      <c r="A48" s="5">
        <v>48</v>
      </c>
      <c r="B48" s="15" t="s">
        <v>901</v>
      </c>
      <c r="E48" s="12"/>
      <c r="F48" s="2" t="s">
        <v>892</v>
      </c>
      <c r="G48" s="6" t="s">
        <v>413</v>
      </c>
      <c r="I48" s="2" t="s">
        <v>892</v>
      </c>
      <c r="J48" s="7" t="s">
        <v>414</v>
      </c>
      <c r="K48" s="2" t="s">
        <v>892</v>
      </c>
    </row>
    <row r="49" spans="1:11" ht="15">
      <c r="A49" s="5">
        <v>49</v>
      </c>
      <c r="B49" s="15" t="s">
        <v>901</v>
      </c>
      <c r="E49" s="12"/>
      <c r="F49" s="2" t="s">
        <v>892</v>
      </c>
      <c r="G49" s="6" t="s">
        <v>415</v>
      </c>
      <c r="I49" s="2" t="s">
        <v>892</v>
      </c>
      <c r="J49" s="7" t="s">
        <v>416</v>
      </c>
      <c r="K49" s="2" t="s">
        <v>892</v>
      </c>
    </row>
    <row r="50" spans="1:11" ht="15">
      <c r="A50" s="5">
        <v>50</v>
      </c>
      <c r="B50" s="15" t="s">
        <v>901</v>
      </c>
      <c r="E50" s="12"/>
      <c r="F50" s="2" t="s">
        <v>892</v>
      </c>
      <c r="G50" s="6" t="s">
        <v>417</v>
      </c>
      <c r="I50" s="2" t="s">
        <v>892</v>
      </c>
      <c r="J50" s="7" t="s">
        <v>418</v>
      </c>
      <c r="K50" s="2" t="s">
        <v>892</v>
      </c>
    </row>
    <row r="51" spans="1:11" ht="15">
      <c r="A51" s="5">
        <v>51</v>
      </c>
      <c r="B51" s="15" t="s">
        <v>901</v>
      </c>
      <c r="E51" s="12"/>
      <c r="F51" s="2" t="s">
        <v>892</v>
      </c>
      <c r="G51" s="6" t="s">
        <v>419</v>
      </c>
      <c r="I51" s="2" t="s">
        <v>892</v>
      </c>
      <c r="J51" s="7" t="s">
        <v>420</v>
      </c>
      <c r="K51" s="2" t="s">
        <v>892</v>
      </c>
    </row>
    <row r="52" spans="1:11" ht="15">
      <c r="A52" s="5">
        <v>52</v>
      </c>
      <c r="E52" s="12"/>
      <c r="F52" s="2" t="s">
        <v>892</v>
      </c>
      <c r="G52" s="6" t="s">
        <v>928</v>
      </c>
      <c r="I52" s="2" t="s">
        <v>892</v>
      </c>
      <c r="K52" s="2" t="s">
        <v>892</v>
      </c>
    </row>
    <row r="53" spans="1:11" ht="15.75">
      <c r="A53" s="5">
        <v>53</v>
      </c>
      <c r="B53" s="15" t="s">
        <v>896</v>
      </c>
      <c r="E53" s="12"/>
      <c r="F53" s="2" t="s">
        <v>892</v>
      </c>
      <c r="G53" s="11" t="s">
        <v>896</v>
      </c>
      <c r="H53" s="11"/>
      <c r="I53" s="2" t="s">
        <v>892</v>
      </c>
      <c r="K53" s="2" t="s">
        <v>892</v>
      </c>
    </row>
    <row r="54" spans="1:11" ht="15">
      <c r="A54" s="5">
        <v>54</v>
      </c>
      <c r="B54" s="15" t="s">
        <v>896</v>
      </c>
      <c r="E54" s="12"/>
      <c r="F54" s="2" t="s">
        <v>892</v>
      </c>
      <c r="G54" s="6" t="s">
        <v>739</v>
      </c>
      <c r="I54" s="2" t="s">
        <v>892</v>
      </c>
      <c r="J54" s="7" t="s">
        <v>740</v>
      </c>
      <c r="K54" s="2" t="s">
        <v>892</v>
      </c>
    </row>
    <row r="55" spans="1:41" s="13" customFormat="1" ht="15">
      <c r="A55" s="5">
        <v>55</v>
      </c>
      <c r="B55" s="15" t="s">
        <v>896</v>
      </c>
      <c r="C55" s="17"/>
      <c r="D55" s="12"/>
      <c r="E55" s="12"/>
      <c r="F55" s="2" t="s">
        <v>892</v>
      </c>
      <c r="G55" s="6" t="s">
        <v>741</v>
      </c>
      <c r="H55" s="6"/>
      <c r="I55" s="2" t="s">
        <v>892</v>
      </c>
      <c r="J55" s="14" t="s">
        <v>742</v>
      </c>
      <c r="K55" s="2" t="s">
        <v>892</v>
      </c>
      <c r="L55" s="38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8"/>
      <c r="AG55" s="18"/>
      <c r="AH55" s="18"/>
      <c r="AI55" s="18"/>
      <c r="AJ55" s="9"/>
      <c r="AK55" s="9"/>
      <c r="AL55" s="3"/>
      <c r="AM55" s="3"/>
      <c r="AN55" s="4"/>
      <c r="AO55" s="4"/>
    </row>
    <row r="56" spans="1:11" ht="15">
      <c r="A56" s="5">
        <v>56</v>
      </c>
      <c r="B56" s="15" t="s">
        <v>896</v>
      </c>
      <c r="E56" s="12"/>
      <c r="F56" s="2" t="s">
        <v>892</v>
      </c>
      <c r="G56" s="6" t="s">
        <v>422</v>
      </c>
      <c r="I56" s="2" t="s">
        <v>892</v>
      </c>
      <c r="J56" s="7" t="s">
        <v>423</v>
      </c>
      <c r="K56" s="2" t="s">
        <v>892</v>
      </c>
    </row>
    <row r="57" spans="1:11" ht="15">
      <c r="A57" s="5">
        <v>57</v>
      </c>
      <c r="B57" s="15" t="s">
        <v>896</v>
      </c>
      <c r="E57" s="12"/>
      <c r="F57" s="2" t="s">
        <v>892</v>
      </c>
      <c r="G57" s="6" t="s">
        <v>424</v>
      </c>
      <c r="I57" s="2" t="s">
        <v>892</v>
      </c>
      <c r="J57" s="7" t="s">
        <v>425</v>
      </c>
      <c r="K57" s="2" t="s">
        <v>892</v>
      </c>
    </row>
    <row r="58" spans="1:11" ht="15">
      <c r="A58" s="5">
        <v>58</v>
      </c>
      <c r="B58" s="15" t="s">
        <v>896</v>
      </c>
      <c r="E58" s="12"/>
      <c r="F58" s="2" t="s">
        <v>892</v>
      </c>
      <c r="G58" s="6" t="s">
        <v>426</v>
      </c>
      <c r="I58" s="2" t="s">
        <v>892</v>
      </c>
      <c r="J58" s="7" t="s">
        <v>427</v>
      </c>
      <c r="K58" s="2" t="s">
        <v>892</v>
      </c>
    </row>
    <row r="59" spans="1:11" ht="15">
      <c r="A59" s="5">
        <v>59</v>
      </c>
      <c r="B59" s="15" t="s">
        <v>896</v>
      </c>
      <c r="E59" s="12"/>
      <c r="F59" s="2" t="s">
        <v>892</v>
      </c>
      <c r="G59" s="6" t="s">
        <v>428</v>
      </c>
      <c r="I59" s="2" t="s">
        <v>892</v>
      </c>
      <c r="J59" s="7" t="s">
        <v>429</v>
      </c>
      <c r="K59" s="2" t="s">
        <v>892</v>
      </c>
    </row>
    <row r="60" spans="1:11" ht="15">
      <c r="A60" s="5">
        <v>60</v>
      </c>
      <c r="B60" s="15" t="s">
        <v>896</v>
      </c>
      <c r="E60" s="12"/>
      <c r="F60" s="2" t="s">
        <v>892</v>
      </c>
      <c r="G60" s="6" t="s">
        <v>430</v>
      </c>
      <c r="I60" s="2" t="s">
        <v>892</v>
      </c>
      <c r="J60" s="7" t="s">
        <v>431</v>
      </c>
      <c r="K60" s="2" t="s">
        <v>892</v>
      </c>
    </row>
    <row r="61" spans="1:11" ht="15">
      <c r="A61" s="5">
        <v>61</v>
      </c>
      <c r="B61" s="15" t="s">
        <v>896</v>
      </c>
      <c r="E61" s="12"/>
      <c r="F61" s="2" t="s">
        <v>892</v>
      </c>
      <c r="G61" s="6" t="s">
        <v>432</v>
      </c>
      <c r="I61" s="2" t="s">
        <v>892</v>
      </c>
      <c r="J61" s="7" t="s">
        <v>433</v>
      </c>
      <c r="K61" s="2" t="s">
        <v>892</v>
      </c>
    </row>
    <row r="62" spans="1:11" ht="15">
      <c r="A62" s="5">
        <v>62</v>
      </c>
      <c r="B62" s="15" t="s">
        <v>896</v>
      </c>
      <c r="E62" s="12"/>
      <c r="F62" s="2" t="s">
        <v>892</v>
      </c>
      <c r="G62" s="6" t="s">
        <v>434</v>
      </c>
      <c r="I62" s="2" t="s">
        <v>892</v>
      </c>
      <c r="J62" s="7" t="s">
        <v>435</v>
      </c>
      <c r="K62" s="2" t="s">
        <v>892</v>
      </c>
    </row>
    <row r="63" spans="1:11" ht="15">
      <c r="A63" s="5">
        <v>63</v>
      </c>
      <c r="B63" s="15" t="s">
        <v>896</v>
      </c>
      <c r="E63" s="12"/>
      <c r="F63" s="2" t="s">
        <v>892</v>
      </c>
      <c r="G63" s="6" t="s">
        <v>436</v>
      </c>
      <c r="I63" s="2" t="s">
        <v>892</v>
      </c>
      <c r="J63" s="7" t="s">
        <v>437</v>
      </c>
      <c r="K63" s="2" t="s">
        <v>892</v>
      </c>
    </row>
    <row r="64" spans="1:11" ht="15">
      <c r="A64" s="5">
        <v>64</v>
      </c>
      <c r="B64" s="15" t="s">
        <v>896</v>
      </c>
      <c r="E64" s="12"/>
      <c r="F64" s="2" t="s">
        <v>892</v>
      </c>
      <c r="G64" s="6" t="s">
        <v>438</v>
      </c>
      <c r="I64" s="2" t="s">
        <v>892</v>
      </c>
      <c r="J64" s="7" t="s">
        <v>439</v>
      </c>
      <c r="K64" s="2" t="s">
        <v>892</v>
      </c>
    </row>
    <row r="65" spans="1:11" ht="15">
      <c r="A65" s="5">
        <v>65</v>
      </c>
      <c r="B65" s="15" t="s">
        <v>896</v>
      </c>
      <c r="E65" s="12"/>
      <c r="F65" s="2" t="s">
        <v>892</v>
      </c>
      <c r="G65" s="6" t="s">
        <v>440</v>
      </c>
      <c r="I65" s="2" t="s">
        <v>892</v>
      </c>
      <c r="J65" s="7" t="s">
        <v>441</v>
      </c>
      <c r="K65" s="2" t="s">
        <v>892</v>
      </c>
    </row>
    <row r="66" spans="1:11" ht="15">
      <c r="A66" s="5">
        <v>66</v>
      </c>
      <c r="B66" s="15" t="s">
        <v>896</v>
      </c>
      <c r="E66" s="12"/>
      <c r="F66" s="2" t="s">
        <v>892</v>
      </c>
      <c r="G66" s="6" t="s">
        <v>442</v>
      </c>
      <c r="I66" s="2" t="s">
        <v>892</v>
      </c>
      <c r="J66" s="7" t="s">
        <v>443</v>
      </c>
      <c r="K66" s="2" t="s">
        <v>892</v>
      </c>
    </row>
    <row r="67" spans="1:11" ht="15">
      <c r="A67" s="5">
        <v>67</v>
      </c>
      <c r="B67" s="15" t="s">
        <v>896</v>
      </c>
      <c r="E67" s="12"/>
      <c r="F67" s="2" t="s">
        <v>892</v>
      </c>
      <c r="G67" s="6" t="s">
        <v>444</v>
      </c>
      <c r="I67" s="2" t="s">
        <v>892</v>
      </c>
      <c r="J67" s="7" t="s">
        <v>445</v>
      </c>
      <c r="K67" s="2" t="s">
        <v>892</v>
      </c>
    </row>
    <row r="68" spans="1:11" ht="15">
      <c r="A68" s="5">
        <v>68</v>
      </c>
      <c r="B68" s="15" t="s">
        <v>896</v>
      </c>
      <c r="E68" s="12"/>
      <c r="F68" s="2" t="s">
        <v>892</v>
      </c>
      <c r="G68" s="6" t="s">
        <v>446</v>
      </c>
      <c r="I68" s="2" t="s">
        <v>892</v>
      </c>
      <c r="J68" s="7" t="s">
        <v>447</v>
      </c>
      <c r="K68" s="2" t="s">
        <v>892</v>
      </c>
    </row>
    <row r="69" spans="1:11" ht="15">
      <c r="A69" s="5">
        <v>69</v>
      </c>
      <c r="B69" s="15" t="s">
        <v>896</v>
      </c>
      <c r="E69" s="12"/>
      <c r="F69" s="2" t="s">
        <v>892</v>
      </c>
      <c r="G69" s="6" t="s">
        <v>448</v>
      </c>
      <c r="I69" s="2" t="s">
        <v>892</v>
      </c>
      <c r="J69" s="7" t="s">
        <v>449</v>
      </c>
      <c r="K69" s="2" t="s">
        <v>892</v>
      </c>
    </row>
    <row r="70" spans="1:11" ht="15">
      <c r="A70" s="5">
        <v>70</v>
      </c>
      <c r="B70" s="15" t="s">
        <v>896</v>
      </c>
      <c r="E70" s="12"/>
      <c r="F70" s="2" t="s">
        <v>892</v>
      </c>
      <c r="G70" s="6" t="s">
        <v>450</v>
      </c>
      <c r="I70" s="2" t="s">
        <v>892</v>
      </c>
      <c r="J70" s="7" t="s">
        <v>451</v>
      </c>
      <c r="K70" s="2" t="s">
        <v>892</v>
      </c>
    </row>
    <row r="71" spans="1:11" ht="15">
      <c r="A71" s="5">
        <v>71</v>
      </c>
      <c r="B71" s="15" t="s">
        <v>896</v>
      </c>
      <c r="E71" s="12"/>
      <c r="F71" s="2" t="s">
        <v>892</v>
      </c>
      <c r="G71" s="6" t="s">
        <v>452</v>
      </c>
      <c r="I71" s="2" t="s">
        <v>892</v>
      </c>
      <c r="J71" s="7" t="s">
        <v>453</v>
      </c>
      <c r="K71" s="2" t="s">
        <v>892</v>
      </c>
    </row>
    <row r="72" spans="1:11" ht="15">
      <c r="A72" s="5">
        <v>72</v>
      </c>
      <c r="B72" s="15" t="s">
        <v>896</v>
      </c>
      <c r="E72" s="12"/>
      <c r="F72" s="2" t="s">
        <v>892</v>
      </c>
      <c r="G72" s="6" t="s">
        <v>454</v>
      </c>
      <c r="I72" s="2" t="s">
        <v>892</v>
      </c>
      <c r="J72" s="7" t="s">
        <v>455</v>
      </c>
      <c r="K72" s="2" t="s">
        <v>892</v>
      </c>
    </row>
    <row r="73" spans="1:11" ht="15">
      <c r="A73" s="5">
        <v>73</v>
      </c>
      <c r="B73" s="15" t="s">
        <v>896</v>
      </c>
      <c r="E73" s="12"/>
      <c r="F73" s="2" t="s">
        <v>892</v>
      </c>
      <c r="G73" s="6" t="s">
        <v>456</v>
      </c>
      <c r="I73" s="2" t="s">
        <v>892</v>
      </c>
      <c r="J73" s="7" t="s">
        <v>457</v>
      </c>
      <c r="K73" s="2" t="s">
        <v>892</v>
      </c>
    </row>
    <row r="74" spans="1:11" ht="15">
      <c r="A74" s="5">
        <v>74</v>
      </c>
      <c r="E74" s="12"/>
      <c r="F74" s="2" t="s">
        <v>892</v>
      </c>
      <c r="G74" s="6" t="s">
        <v>928</v>
      </c>
      <c r="I74" s="2" t="s">
        <v>892</v>
      </c>
      <c r="K74" s="2" t="s">
        <v>892</v>
      </c>
    </row>
    <row r="75" spans="1:11" ht="15.75">
      <c r="A75" s="5">
        <v>75</v>
      </c>
      <c r="B75" s="15" t="s">
        <v>897</v>
      </c>
      <c r="E75" s="12"/>
      <c r="F75" s="2" t="s">
        <v>892</v>
      </c>
      <c r="G75" s="11" t="s">
        <v>897</v>
      </c>
      <c r="H75" s="11"/>
      <c r="I75" s="2" t="s">
        <v>892</v>
      </c>
      <c r="K75" s="2" t="s">
        <v>892</v>
      </c>
    </row>
    <row r="76" spans="1:11" ht="15">
      <c r="A76" s="5">
        <v>76</v>
      </c>
      <c r="B76" s="15" t="s">
        <v>897</v>
      </c>
      <c r="E76" s="12"/>
      <c r="F76" s="2" t="s">
        <v>892</v>
      </c>
      <c r="G76" s="6" t="s">
        <v>459</v>
      </c>
      <c r="I76" s="2" t="s">
        <v>892</v>
      </c>
      <c r="J76" s="7" t="s">
        <v>460</v>
      </c>
      <c r="K76" s="2" t="s">
        <v>892</v>
      </c>
    </row>
    <row r="77" spans="1:11" ht="15">
      <c r="A77" s="5">
        <v>77</v>
      </c>
      <c r="B77" s="15" t="s">
        <v>897</v>
      </c>
      <c r="E77" s="12"/>
      <c r="F77" s="2" t="s">
        <v>892</v>
      </c>
      <c r="G77" s="6" t="s">
        <v>461</v>
      </c>
      <c r="I77" s="2" t="s">
        <v>892</v>
      </c>
      <c r="J77" s="7" t="s">
        <v>462</v>
      </c>
      <c r="K77" s="2" t="s">
        <v>892</v>
      </c>
    </row>
    <row r="78" spans="1:11" ht="15">
      <c r="A78" s="5">
        <v>78</v>
      </c>
      <c r="B78" s="15" t="s">
        <v>897</v>
      </c>
      <c r="E78" s="12"/>
      <c r="F78" s="2" t="s">
        <v>892</v>
      </c>
      <c r="G78" s="6" t="s">
        <v>463</v>
      </c>
      <c r="I78" s="2" t="s">
        <v>892</v>
      </c>
      <c r="J78" s="7" t="s">
        <v>464</v>
      </c>
      <c r="K78" s="2" t="s">
        <v>892</v>
      </c>
    </row>
    <row r="79" spans="1:11" ht="15">
      <c r="A79" s="5">
        <v>79</v>
      </c>
      <c r="B79" s="15" t="s">
        <v>897</v>
      </c>
      <c r="E79" s="12"/>
      <c r="F79" s="2" t="s">
        <v>892</v>
      </c>
      <c r="G79" s="6" t="s">
        <v>465</v>
      </c>
      <c r="I79" s="2" t="s">
        <v>892</v>
      </c>
      <c r="J79" s="7" t="s">
        <v>466</v>
      </c>
      <c r="K79" s="2" t="s">
        <v>892</v>
      </c>
    </row>
    <row r="80" spans="1:11" ht="15">
      <c r="A80" s="5">
        <v>80</v>
      </c>
      <c r="B80" s="15" t="s">
        <v>897</v>
      </c>
      <c r="E80" s="12"/>
      <c r="F80" s="2" t="s">
        <v>892</v>
      </c>
      <c r="G80" s="6" t="s">
        <v>467</v>
      </c>
      <c r="I80" s="2" t="s">
        <v>892</v>
      </c>
      <c r="J80" s="7" t="s">
        <v>468</v>
      </c>
      <c r="K80" s="2" t="s">
        <v>892</v>
      </c>
    </row>
    <row r="81" spans="1:11" ht="15">
      <c r="A81" s="5">
        <v>81</v>
      </c>
      <c r="B81" s="15" t="s">
        <v>897</v>
      </c>
      <c r="E81" s="12"/>
      <c r="F81" s="2" t="s">
        <v>892</v>
      </c>
      <c r="G81" s="6" t="s">
        <v>469</v>
      </c>
      <c r="I81" s="2" t="s">
        <v>892</v>
      </c>
      <c r="J81" s="7" t="s">
        <v>470</v>
      </c>
      <c r="K81" s="2" t="s">
        <v>892</v>
      </c>
    </row>
    <row r="82" spans="1:11" ht="15">
      <c r="A82" s="5">
        <v>82</v>
      </c>
      <c r="B82" s="15" t="s">
        <v>897</v>
      </c>
      <c r="E82" s="12"/>
      <c r="F82" s="2" t="s">
        <v>892</v>
      </c>
      <c r="G82" s="6" t="s">
        <v>471</v>
      </c>
      <c r="I82" s="2" t="s">
        <v>892</v>
      </c>
      <c r="J82" s="7" t="s">
        <v>472</v>
      </c>
      <c r="K82" s="2" t="s">
        <v>892</v>
      </c>
    </row>
    <row r="83" spans="1:11" ht="15">
      <c r="A83" s="5">
        <v>83</v>
      </c>
      <c r="B83" s="15" t="s">
        <v>897</v>
      </c>
      <c r="E83" s="12"/>
      <c r="F83" s="2" t="s">
        <v>892</v>
      </c>
      <c r="G83" s="6" t="s">
        <v>473</v>
      </c>
      <c r="I83" s="2" t="s">
        <v>892</v>
      </c>
      <c r="J83" s="7" t="s">
        <v>474</v>
      </c>
      <c r="K83" s="2" t="s">
        <v>892</v>
      </c>
    </row>
    <row r="84" spans="1:11" ht="15">
      <c r="A84" s="5">
        <v>84</v>
      </c>
      <c r="B84" s="15" t="s">
        <v>897</v>
      </c>
      <c r="E84" s="12"/>
      <c r="F84" s="2" t="s">
        <v>892</v>
      </c>
      <c r="G84" s="6" t="s">
        <v>475</v>
      </c>
      <c r="I84" s="2" t="s">
        <v>892</v>
      </c>
      <c r="J84" s="7" t="s">
        <v>476</v>
      </c>
      <c r="K84" s="2" t="s">
        <v>892</v>
      </c>
    </row>
    <row r="85" spans="1:11" ht="15">
      <c r="A85" s="5">
        <v>85</v>
      </c>
      <c r="B85" s="15" t="s">
        <v>897</v>
      </c>
      <c r="E85" s="12"/>
      <c r="F85" s="2" t="s">
        <v>892</v>
      </c>
      <c r="G85" s="6" t="s">
        <v>477</v>
      </c>
      <c r="I85" s="2" t="s">
        <v>892</v>
      </c>
      <c r="J85" s="7" t="s">
        <v>478</v>
      </c>
      <c r="K85" s="2" t="s">
        <v>892</v>
      </c>
    </row>
    <row r="86" spans="1:11" ht="15">
      <c r="A86" s="5">
        <v>86</v>
      </c>
      <c r="B86" s="15" t="s">
        <v>897</v>
      </c>
      <c r="E86" s="12"/>
      <c r="F86" s="2" t="s">
        <v>892</v>
      </c>
      <c r="G86" s="6" t="s">
        <v>479</v>
      </c>
      <c r="I86" s="2" t="s">
        <v>892</v>
      </c>
      <c r="J86" s="7" t="s">
        <v>480</v>
      </c>
      <c r="K86" s="2" t="s">
        <v>892</v>
      </c>
    </row>
    <row r="87" spans="1:11" ht="15">
      <c r="A87" s="5">
        <v>87</v>
      </c>
      <c r="B87" s="15" t="s">
        <v>897</v>
      </c>
      <c r="E87" s="12"/>
      <c r="F87" s="2" t="s">
        <v>892</v>
      </c>
      <c r="G87" s="6" t="s">
        <v>481</v>
      </c>
      <c r="I87" s="2" t="s">
        <v>892</v>
      </c>
      <c r="J87" s="7" t="s">
        <v>482</v>
      </c>
      <c r="K87" s="2" t="s">
        <v>892</v>
      </c>
    </row>
    <row r="88" spans="1:11" ht="15">
      <c r="A88" s="5">
        <v>88</v>
      </c>
      <c r="B88" s="15" t="s">
        <v>897</v>
      </c>
      <c r="E88" s="12"/>
      <c r="F88" s="2" t="s">
        <v>892</v>
      </c>
      <c r="G88" s="6" t="s">
        <v>483</v>
      </c>
      <c r="I88" s="2" t="s">
        <v>892</v>
      </c>
      <c r="J88" s="7" t="s">
        <v>484</v>
      </c>
      <c r="K88" s="2" t="s">
        <v>892</v>
      </c>
    </row>
    <row r="89" spans="1:11" ht="15">
      <c r="A89" s="5">
        <v>89</v>
      </c>
      <c r="B89" s="15" t="s">
        <v>897</v>
      </c>
      <c r="E89" s="12"/>
      <c r="F89" s="2" t="s">
        <v>892</v>
      </c>
      <c r="G89" s="6" t="s">
        <v>485</v>
      </c>
      <c r="I89" s="2" t="s">
        <v>892</v>
      </c>
      <c r="J89" s="7" t="s">
        <v>486</v>
      </c>
      <c r="K89" s="2" t="s">
        <v>892</v>
      </c>
    </row>
    <row r="90" spans="1:11" ht="15">
      <c r="A90" s="5">
        <v>90</v>
      </c>
      <c r="B90" s="15" t="s">
        <v>897</v>
      </c>
      <c r="E90" s="12"/>
      <c r="F90" s="2" t="s">
        <v>892</v>
      </c>
      <c r="G90" s="6" t="s">
        <v>487</v>
      </c>
      <c r="I90" s="2" t="s">
        <v>892</v>
      </c>
      <c r="J90" s="7" t="s">
        <v>488</v>
      </c>
      <c r="K90" s="2" t="s">
        <v>892</v>
      </c>
    </row>
    <row r="91" spans="1:11" ht="15">
      <c r="A91" s="5">
        <v>91</v>
      </c>
      <c r="B91" s="15" t="s">
        <v>897</v>
      </c>
      <c r="E91" s="12"/>
      <c r="F91" s="2" t="s">
        <v>892</v>
      </c>
      <c r="G91" s="6" t="s">
        <v>489</v>
      </c>
      <c r="I91" s="2" t="s">
        <v>892</v>
      </c>
      <c r="J91" s="7" t="s">
        <v>490</v>
      </c>
      <c r="K91" s="2" t="s">
        <v>892</v>
      </c>
    </row>
    <row r="92" spans="1:11" ht="15">
      <c r="A92" s="5">
        <v>92</v>
      </c>
      <c r="B92" s="15" t="s">
        <v>897</v>
      </c>
      <c r="E92" s="12"/>
      <c r="F92" s="2" t="s">
        <v>892</v>
      </c>
      <c r="G92" s="6" t="s">
        <v>491</v>
      </c>
      <c r="I92" s="2" t="s">
        <v>892</v>
      </c>
      <c r="J92" s="7" t="s">
        <v>492</v>
      </c>
      <c r="K92" s="2" t="s">
        <v>892</v>
      </c>
    </row>
    <row r="93" spans="1:11" ht="15">
      <c r="A93" s="5">
        <v>93</v>
      </c>
      <c r="B93" s="15" t="s">
        <v>897</v>
      </c>
      <c r="E93" s="12"/>
      <c r="F93" s="2" t="s">
        <v>892</v>
      </c>
      <c r="G93" s="6" t="s">
        <v>493</v>
      </c>
      <c r="I93" s="2" t="s">
        <v>892</v>
      </c>
      <c r="J93" s="7" t="s">
        <v>494</v>
      </c>
      <c r="K93" s="2" t="s">
        <v>892</v>
      </c>
    </row>
    <row r="94" spans="1:11" ht="15">
      <c r="A94" s="5">
        <v>94</v>
      </c>
      <c r="B94" s="15" t="s">
        <v>897</v>
      </c>
      <c r="E94" s="12"/>
      <c r="F94" s="2" t="s">
        <v>892</v>
      </c>
      <c r="G94" s="6" t="s">
        <v>495</v>
      </c>
      <c r="I94" s="2" t="s">
        <v>892</v>
      </c>
      <c r="J94" s="7" t="s">
        <v>496</v>
      </c>
      <c r="K94" s="2" t="s">
        <v>892</v>
      </c>
    </row>
    <row r="95" spans="1:11" ht="15">
      <c r="A95" s="5">
        <v>95</v>
      </c>
      <c r="B95" s="15" t="s">
        <v>897</v>
      </c>
      <c r="E95" s="12"/>
      <c r="F95" s="2" t="s">
        <v>892</v>
      </c>
      <c r="G95" s="6" t="s">
        <v>497</v>
      </c>
      <c r="I95" s="2" t="s">
        <v>892</v>
      </c>
      <c r="J95" s="7" t="s">
        <v>498</v>
      </c>
      <c r="K95" s="2" t="s">
        <v>892</v>
      </c>
    </row>
    <row r="96" spans="1:11" ht="15">
      <c r="A96" s="5">
        <v>96</v>
      </c>
      <c r="B96" s="15" t="s">
        <v>897</v>
      </c>
      <c r="E96" s="12"/>
      <c r="F96" s="2" t="s">
        <v>892</v>
      </c>
      <c r="G96" s="6" t="s">
        <v>499</v>
      </c>
      <c r="I96" s="2" t="s">
        <v>892</v>
      </c>
      <c r="J96" s="7" t="s">
        <v>500</v>
      </c>
      <c r="K96" s="2" t="s">
        <v>892</v>
      </c>
    </row>
    <row r="97" spans="1:11" ht="15">
      <c r="A97" s="5">
        <v>97</v>
      </c>
      <c r="B97" s="15" t="s">
        <v>897</v>
      </c>
      <c r="E97" s="12"/>
      <c r="F97" s="2" t="s">
        <v>892</v>
      </c>
      <c r="G97" s="6" t="s">
        <v>501</v>
      </c>
      <c r="I97" s="2" t="s">
        <v>892</v>
      </c>
      <c r="J97" s="7" t="s">
        <v>502</v>
      </c>
      <c r="K97" s="2" t="s">
        <v>892</v>
      </c>
    </row>
    <row r="98" spans="1:11" ht="15">
      <c r="A98" s="5">
        <v>98</v>
      </c>
      <c r="B98" s="15" t="s">
        <v>897</v>
      </c>
      <c r="E98" s="12"/>
      <c r="F98" s="2" t="s">
        <v>892</v>
      </c>
      <c r="G98" s="6" t="s">
        <v>503</v>
      </c>
      <c r="I98" s="2" t="s">
        <v>892</v>
      </c>
      <c r="J98" s="7" t="s">
        <v>504</v>
      </c>
      <c r="K98" s="2" t="s">
        <v>892</v>
      </c>
    </row>
    <row r="99" spans="1:11" ht="15">
      <c r="A99" s="5">
        <v>99</v>
      </c>
      <c r="B99" s="15" t="s">
        <v>897</v>
      </c>
      <c r="E99" s="12"/>
      <c r="F99" s="2" t="s">
        <v>892</v>
      </c>
      <c r="G99" s="6" t="s">
        <v>505</v>
      </c>
      <c r="I99" s="2" t="s">
        <v>892</v>
      </c>
      <c r="J99" s="7" t="s">
        <v>506</v>
      </c>
      <c r="K99" s="2" t="s">
        <v>892</v>
      </c>
    </row>
    <row r="100" spans="1:11" ht="15">
      <c r="A100" s="5">
        <v>100</v>
      </c>
      <c r="B100" s="15" t="s">
        <v>897</v>
      </c>
      <c r="E100" s="12"/>
      <c r="F100" s="2" t="s">
        <v>892</v>
      </c>
      <c r="G100" s="6" t="s">
        <v>507</v>
      </c>
      <c r="I100" s="2" t="s">
        <v>892</v>
      </c>
      <c r="J100" s="7" t="s">
        <v>508</v>
      </c>
      <c r="K100" s="2" t="s">
        <v>892</v>
      </c>
    </row>
    <row r="101" spans="1:11" ht="15">
      <c r="A101" s="5">
        <v>101</v>
      </c>
      <c r="B101" s="15" t="s">
        <v>897</v>
      </c>
      <c r="E101" s="12"/>
      <c r="F101" s="2" t="s">
        <v>892</v>
      </c>
      <c r="G101" s="6" t="s">
        <v>509</v>
      </c>
      <c r="I101" s="2" t="s">
        <v>892</v>
      </c>
      <c r="J101" s="7" t="s">
        <v>510</v>
      </c>
      <c r="K101" s="2" t="s">
        <v>892</v>
      </c>
    </row>
    <row r="102" spans="1:11" ht="15">
      <c r="A102" s="5">
        <v>102</v>
      </c>
      <c r="B102" s="15" t="s">
        <v>897</v>
      </c>
      <c r="E102" s="12"/>
      <c r="F102" s="2" t="s">
        <v>892</v>
      </c>
      <c r="G102" s="6" t="s">
        <v>511</v>
      </c>
      <c r="I102" s="2" t="s">
        <v>892</v>
      </c>
      <c r="J102" s="7" t="s">
        <v>512</v>
      </c>
      <c r="K102" s="2" t="s">
        <v>892</v>
      </c>
    </row>
    <row r="103" spans="1:11" ht="15">
      <c r="A103" s="5">
        <v>103</v>
      </c>
      <c r="B103" s="15" t="s">
        <v>897</v>
      </c>
      <c r="E103" s="12"/>
      <c r="F103" s="2" t="s">
        <v>892</v>
      </c>
      <c r="G103" s="6" t="s">
        <v>513</v>
      </c>
      <c r="I103" s="2" t="s">
        <v>892</v>
      </c>
      <c r="J103" s="7" t="s">
        <v>514</v>
      </c>
      <c r="K103" s="2" t="s">
        <v>892</v>
      </c>
    </row>
    <row r="104" spans="1:11" ht="15">
      <c r="A104" s="5">
        <v>104</v>
      </c>
      <c r="B104" s="15" t="s">
        <v>897</v>
      </c>
      <c r="E104" s="12"/>
      <c r="F104" s="2" t="s">
        <v>892</v>
      </c>
      <c r="G104" s="6" t="s">
        <v>515</v>
      </c>
      <c r="I104" s="2" t="s">
        <v>892</v>
      </c>
      <c r="J104" s="7" t="s">
        <v>516</v>
      </c>
      <c r="K104" s="2" t="s">
        <v>892</v>
      </c>
    </row>
    <row r="105" spans="1:11" ht="15">
      <c r="A105" s="5">
        <v>105</v>
      </c>
      <c r="B105" s="15" t="s">
        <v>897</v>
      </c>
      <c r="E105" s="12"/>
      <c r="F105" s="2" t="s">
        <v>892</v>
      </c>
      <c r="G105" s="6" t="s">
        <v>517</v>
      </c>
      <c r="I105" s="2" t="s">
        <v>892</v>
      </c>
      <c r="J105" s="7" t="s">
        <v>518</v>
      </c>
      <c r="K105" s="2" t="s">
        <v>892</v>
      </c>
    </row>
    <row r="106" spans="1:11" ht="15">
      <c r="A106" s="5">
        <v>106</v>
      </c>
      <c r="B106" s="15" t="s">
        <v>897</v>
      </c>
      <c r="E106" s="12"/>
      <c r="F106" s="2" t="s">
        <v>892</v>
      </c>
      <c r="G106" s="6" t="s">
        <v>519</v>
      </c>
      <c r="I106" s="2" t="s">
        <v>892</v>
      </c>
      <c r="J106" s="7" t="s">
        <v>520</v>
      </c>
      <c r="K106" s="2" t="s">
        <v>892</v>
      </c>
    </row>
    <row r="107" spans="1:11" ht="15">
      <c r="A107" s="5">
        <v>107</v>
      </c>
      <c r="B107" s="15" t="s">
        <v>897</v>
      </c>
      <c r="E107" s="12"/>
      <c r="F107" s="2" t="s">
        <v>892</v>
      </c>
      <c r="G107" s="6" t="s">
        <v>521</v>
      </c>
      <c r="I107" s="2" t="s">
        <v>892</v>
      </c>
      <c r="J107" s="7" t="s">
        <v>522</v>
      </c>
      <c r="K107" s="2" t="s">
        <v>892</v>
      </c>
    </row>
    <row r="108" spans="1:11" ht="15">
      <c r="A108" s="5">
        <v>108</v>
      </c>
      <c r="B108" s="15" t="s">
        <v>897</v>
      </c>
      <c r="E108" s="12"/>
      <c r="F108" s="2" t="s">
        <v>892</v>
      </c>
      <c r="G108" s="6" t="s">
        <v>523</v>
      </c>
      <c r="I108" s="2" t="s">
        <v>892</v>
      </c>
      <c r="J108" s="7" t="s">
        <v>524</v>
      </c>
      <c r="K108" s="2" t="s">
        <v>892</v>
      </c>
    </row>
    <row r="109" spans="1:11" ht="15">
      <c r="A109" s="5">
        <v>109</v>
      </c>
      <c r="B109" s="15" t="s">
        <v>897</v>
      </c>
      <c r="E109" s="12"/>
      <c r="F109" s="2" t="s">
        <v>892</v>
      </c>
      <c r="G109" s="6" t="s">
        <v>525</v>
      </c>
      <c r="I109" s="2" t="s">
        <v>892</v>
      </c>
      <c r="J109" s="7" t="s">
        <v>526</v>
      </c>
      <c r="K109" s="2" t="s">
        <v>892</v>
      </c>
    </row>
    <row r="110" spans="1:11" ht="15">
      <c r="A110" s="5">
        <v>110</v>
      </c>
      <c r="B110" s="15" t="s">
        <v>897</v>
      </c>
      <c r="E110" s="12"/>
      <c r="F110" s="2" t="s">
        <v>892</v>
      </c>
      <c r="G110" s="6" t="s">
        <v>527</v>
      </c>
      <c r="I110" s="2" t="s">
        <v>892</v>
      </c>
      <c r="J110" s="7" t="s">
        <v>528</v>
      </c>
      <c r="K110" s="2" t="s">
        <v>892</v>
      </c>
    </row>
    <row r="111" spans="1:11" ht="15">
      <c r="A111" s="5">
        <v>111</v>
      </c>
      <c r="B111" s="15" t="s">
        <v>897</v>
      </c>
      <c r="E111" s="12"/>
      <c r="F111" s="2" t="s">
        <v>892</v>
      </c>
      <c r="G111" s="6" t="s">
        <v>529</v>
      </c>
      <c r="I111" s="2" t="s">
        <v>892</v>
      </c>
      <c r="J111" s="7" t="s">
        <v>530</v>
      </c>
      <c r="K111" s="2" t="s">
        <v>892</v>
      </c>
    </row>
    <row r="112" spans="1:11" ht="15">
      <c r="A112" s="5">
        <v>112</v>
      </c>
      <c r="B112" s="15" t="s">
        <v>897</v>
      </c>
      <c r="E112" s="12"/>
      <c r="F112" s="2" t="s">
        <v>892</v>
      </c>
      <c r="G112" s="6" t="s">
        <v>531</v>
      </c>
      <c r="I112" s="2" t="s">
        <v>892</v>
      </c>
      <c r="J112" s="7" t="s">
        <v>532</v>
      </c>
      <c r="K112" s="2" t="s">
        <v>892</v>
      </c>
    </row>
    <row r="113" spans="1:11" ht="15">
      <c r="A113" s="5">
        <v>113</v>
      </c>
      <c r="B113" s="15" t="s">
        <v>897</v>
      </c>
      <c r="E113" s="12"/>
      <c r="F113" s="2" t="s">
        <v>892</v>
      </c>
      <c r="G113" s="6" t="s">
        <v>533</v>
      </c>
      <c r="I113" s="2" t="s">
        <v>892</v>
      </c>
      <c r="J113" s="7" t="s">
        <v>534</v>
      </c>
      <c r="K113" s="2" t="s">
        <v>892</v>
      </c>
    </row>
    <row r="114" spans="1:11" ht="15">
      <c r="A114" s="5">
        <v>114</v>
      </c>
      <c r="B114" s="15" t="s">
        <v>897</v>
      </c>
      <c r="E114" s="12"/>
      <c r="F114" s="2" t="s">
        <v>892</v>
      </c>
      <c r="G114" s="6" t="s">
        <v>535</v>
      </c>
      <c r="I114" s="2" t="s">
        <v>892</v>
      </c>
      <c r="J114" s="7" t="s">
        <v>536</v>
      </c>
      <c r="K114" s="2" t="s">
        <v>892</v>
      </c>
    </row>
    <row r="115" spans="1:11" ht="15">
      <c r="A115" s="5">
        <v>115</v>
      </c>
      <c r="E115" s="12"/>
      <c r="F115" s="2" t="s">
        <v>892</v>
      </c>
      <c r="G115" s="6" t="s">
        <v>928</v>
      </c>
      <c r="I115" s="2" t="s">
        <v>892</v>
      </c>
      <c r="K115" s="2" t="s">
        <v>892</v>
      </c>
    </row>
    <row r="116" spans="1:11" ht="15.75">
      <c r="A116" s="5">
        <v>116</v>
      </c>
      <c r="B116" s="15" t="s">
        <v>898</v>
      </c>
      <c r="E116" s="12"/>
      <c r="F116" s="2" t="s">
        <v>892</v>
      </c>
      <c r="G116" s="11" t="s">
        <v>898</v>
      </c>
      <c r="H116" s="11"/>
      <c r="I116" s="2" t="s">
        <v>892</v>
      </c>
      <c r="K116" s="2" t="s">
        <v>892</v>
      </c>
    </row>
    <row r="117" spans="1:11" ht="15">
      <c r="A117" s="5">
        <v>117</v>
      </c>
      <c r="B117" s="15" t="s">
        <v>898</v>
      </c>
      <c r="E117" s="12"/>
      <c r="F117" s="2" t="s">
        <v>892</v>
      </c>
      <c r="G117" s="6" t="s">
        <v>538</v>
      </c>
      <c r="I117" s="2" t="s">
        <v>892</v>
      </c>
      <c r="J117" s="7" t="s">
        <v>539</v>
      </c>
      <c r="K117" s="2" t="s">
        <v>892</v>
      </c>
    </row>
    <row r="118" spans="1:11" ht="15">
      <c r="A118" s="5">
        <v>118</v>
      </c>
      <c r="B118" s="15" t="s">
        <v>898</v>
      </c>
      <c r="E118" s="12"/>
      <c r="F118" s="2" t="s">
        <v>892</v>
      </c>
      <c r="G118" s="6" t="s">
        <v>540</v>
      </c>
      <c r="I118" s="2" t="s">
        <v>892</v>
      </c>
      <c r="J118" s="7" t="s">
        <v>541</v>
      </c>
      <c r="K118" s="2" t="s">
        <v>892</v>
      </c>
    </row>
    <row r="119" spans="1:11" ht="15">
      <c r="A119" s="5">
        <v>119</v>
      </c>
      <c r="B119" s="15" t="s">
        <v>898</v>
      </c>
      <c r="E119" s="12"/>
      <c r="F119" s="2" t="s">
        <v>892</v>
      </c>
      <c r="G119" s="6" t="s">
        <v>542</v>
      </c>
      <c r="I119" s="2" t="s">
        <v>892</v>
      </c>
      <c r="J119" s="7" t="s">
        <v>543</v>
      </c>
      <c r="K119" s="2" t="s">
        <v>892</v>
      </c>
    </row>
    <row r="120" spans="1:11" ht="15">
      <c r="A120" s="5">
        <v>120</v>
      </c>
      <c r="B120" s="15" t="s">
        <v>898</v>
      </c>
      <c r="E120" s="12"/>
      <c r="F120" s="2" t="s">
        <v>892</v>
      </c>
      <c r="G120" s="6" t="s">
        <v>544</v>
      </c>
      <c r="I120" s="2" t="s">
        <v>892</v>
      </c>
      <c r="J120" s="7" t="s">
        <v>545</v>
      </c>
      <c r="K120" s="2" t="s">
        <v>892</v>
      </c>
    </row>
    <row r="121" spans="1:11" ht="15">
      <c r="A121" s="5">
        <v>121</v>
      </c>
      <c r="B121" s="15" t="s">
        <v>898</v>
      </c>
      <c r="E121" s="12"/>
      <c r="F121" s="2" t="s">
        <v>892</v>
      </c>
      <c r="G121" s="6" t="s">
        <v>546</v>
      </c>
      <c r="I121" s="2" t="s">
        <v>892</v>
      </c>
      <c r="J121" s="7" t="s">
        <v>547</v>
      </c>
      <c r="K121" s="2" t="s">
        <v>892</v>
      </c>
    </row>
    <row r="122" spans="1:11" ht="15">
      <c r="A122" s="5">
        <v>122</v>
      </c>
      <c r="B122" s="15" t="s">
        <v>898</v>
      </c>
      <c r="E122" s="12"/>
      <c r="F122" s="2" t="s">
        <v>892</v>
      </c>
      <c r="G122" s="6" t="s">
        <v>548</v>
      </c>
      <c r="I122" s="2" t="s">
        <v>892</v>
      </c>
      <c r="J122" s="7" t="s">
        <v>549</v>
      </c>
      <c r="K122" s="2" t="s">
        <v>892</v>
      </c>
    </row>
    <row r="123" spans="1:11" ht="15">
      <c r="A123" s="5">
        <v>123</v>
      </c>
      <c r="B123" s="15" t="s">
        <v>898</v>
      </c>
      <c r="E123" s="12"/>
      <c r="F123" s="2" t="s">
        <v>892</v>
      </c>
      <c r="G123" s="6" t="s">
        <v>550</v>
      </c>
      <c r="I123" s="2" t="s">
        <v>892</v>
      </c>
      <c r="J123" s="7" t="s">
        <v>551</v>
      </c>
      <c r="K123" s="2" t="s">
        <v>892</v>
      </c>
    </row>
    <row r="124" spans="1:11" ht="15">
      <c r="A124" s="5">
        <v>124</v>
      </c>
      <c r="B124" s="15" t="s">
        <v>898</v>
      </c>
      <c r="E124" s="12"/>
      <c r="F124" s="2" t="s">
        <v>892</v>
      </c>
      <c r="G124" s="6" t="s">
        <v>552</v>
      </c>
      <c r="I124" s="2" t="s">
        <v>892</v>
      </c>
      <c r="J124" s="7" t="s">
        <v>553</v>
      </c>
      <c r="K124" s="2" t="s">
        <v>892</v>
      </c>
    </row>
    <row r="125" spans="1:11" ht="15">
      <c r="A125" s="5">
        <v>125</v>
      </c>
      <c r="B125" s="15" t="s">
        <v>898</v>
      </c>
      <c r="E125" s="12"/>
      <c r="F125" s="2" t="s">
        <v>892</v>
      </c>
      <c r="G125" s="6" t="s">
        <v>554</v>
      </c>
      <c r="I125" s="2" t="s">
        <v>892</v>
      </c>
      <c r="J125" s="7" t="s">
        <v>555</v>
      </c>
      <c r="K125" s="2" t="s">
        <v>892</v>
      </c>
    </row>
    <row r="126" spans="1:11" ht="15">
      <c r="A126" s="5">
        <v>126</v>
      </c>
      <c r="B126" s="15" t="s">
        <v>898</v>
      </c>
      <c r="E126" s="12"/>
      <c r="F126" s="2" t="s">
        <v>892</v>
      </c>
      <c r="G126" s="6" t="s">
        <v>556</v>
      </c>
      <c r="I126" s="2" t="s">
        <v>892</v>
      </c>
      <c r="J126" s="7" t="s">
        <v>557</v>
      </c>
      <c r="K126" s="2" t="s">
        <v>892</v>
      </c>
    </row>
    <row r="127" spans="1:11" ht="15">
      <c r="A127" s="5">
        <v>127</v>
      </c>
      <c r="B127" s="15" t="s">
        <v>898</v>
      </c>
      <c r="E127" s="12"/>
      <c r="F127" s="2" t="s">
        <v>892</v>
      </c>
      <c r="G127" s="6" t="s">
        <v>558</v>
      </c>
      <c r="I127" s="2" t="s">
        <v>892</v>
      </c>
      <c r="J127" s="7" t="s">
        <v>559</v>
      </c>
      <c r="K127" s="2" t="s">
        <v>892</v>
      </c>
    </row>
    <row r="128" spans="1:11" ht="15">
      <c r="A128" s="5">
        <v>128</v>
      </c>
      <c r="B128" s="15" t="s">
        <v>898</v>
      </c>
      <c r="E128" s="12"/>
      <c r="F128" s="2" t="s">
        <v>892</v>
      </c>
      <c r="G128" s="6" t="s">
        <v>560</v>
      </c>
      <c r="I128" s="2" t="s">
        <v>892</v>
      </c>
      <c r="J128" s="7" t="s">
        <v>561</v>
      </c>
      <c r="K128" s="2" t="s">
        <v>892</v>
      </c>
    </row>
    <row r="129" spans="1:11" ht="15">
      <c r="A129" s="5">
        <v>129</v>
      </c>
      <c r="B129" s="15" t="s">
        <v>898</v>
      </c>
      <c r="E129" s="12"/>
      <c r="F129" s="2" t="s">
        <v>892</v>
      </c>
      <c r="G129" s="6" t="s">
        <v>562</v>
      </c>
      <c r="I129" s="2" t="s">
        <v>892</v>
      </c>
      <c r="J129" s="7" t="s">
        <v>563</v>
      </c>
      <c r="K129" s="2" t="s">
        <v>892</v>
      </c>
    </row>
    <row r="130" spans="1:11" ht="15">
      <c r="A130" s="5">
        <v>130</v>
      </c>
      <c r="B130" s="15" t="s">
        <v>898</v>
      </c>
      <c r="E130" s="12"/>
      <c r="F130" s="2" t="s">
        <v>892</v>
      </c>
      <c r="G130" s="6" t="s">
        <v>564</v>
      </c>
      <c r="I130" s="2" t="s">
        <v>892</v>
      </c>
      <c r="J130" s="7" t="s">
        <v>565</v>
      </c>
      <c r="K130" s="2" t="s">
        <v>892</v>
      </c>
    </row>
    <row r="131" spans="1:11" ht="15">
      <c r="A131" s="5">
        <v>131</v>
      </c>
      <c r="B131" s="15" t="s">
        <v>898</v>
      </c>
      <c r="E131" s="12"/>
      <c r="F131" s="2" t="s">
        <v>892</v>
      </c>
      <c r="G131" s="6" t="s">
        <v>566</v>
      </c>
      <c r="I131" s="2" t="s">
        <v>892</v>
      </c>
      <c r="J131" s="7" t="s">
        <v>567</v>
      </c>
      <c r="K131" s="2" t="s">
        <v>892</v>
      </c>
    </row>
    <row r="132" spans="1:11" ht="15">
      <c r="A132" s="5">
        <v>132</v>
      </c>
      <c r="B132" s="15" t="s">
        <v>898</v>
      </c>
      <c r="E132" s="12"/>
      <c r="F132" s="2" t="s">
        <v>892</v>
      </c>
      <c r="G132" s="6" t="s">
        <v>568</v>
      </c>
      <c r="I132" s="2" t="s">
        <v>892</v>
      </c>
      <c r="J132" s="7" t="s">
        <v>569</v>
      </c>
      <c r="K132" s="2" t="s">
        <v>892</v>
      </c>
    </row>
    <row r="133" spans="1:11" ht="15">
      <c r="A133" s="5">
        <v>133</v>
      </c>
      <c r="B133" s="15" t="s">
        <v>898</v>
      </c>
      <c r="E133" s="12"/>
      <c r="F133" s="2" t="s">
        <v>892</v>
      </c>
      <c r="G133" s="6" t="s">
        <v>570</v>
      </c>
      <c r="I133" s="2" t="s">
        <v>892</v>
      </c>
      <c r="J133" s="7" t="s">
        <v>571</v>
      </c>
      <c r="K133" s="2" t="s">
        <v>892</v>
      </c>
    </row>
    <row r="134" spans="1:11" ht="15">
      <c r="A134" s="5">
        <v>134</v>
      </c>
      <c r="B134" s="15" t="s">
        <v>898</v>
      </c>
      <c r="E134" s="12"/>
      <c r="F134" s="2" t="s">
        <v>892</v>
      </c>
      <c r="G134" s="6" t="s">
        <v>572</v>
      </c>
      <c r="I134" s="2" t="s">
        <v>892</v>
      </c>
      <c r="J134" s="7" t="s">
        <v>573</v>
      </c>
      <c r="K134" s="2" t="s">
        <v>892</v>
      </c>
    </row>
    <row r="135" spans="1:11" ht="15">
      <c r="A135" s="5">
        <v>135</v>
      </c>
      <c r="B135" s="15" t="s">
        <v>898</v>
      </c>
      <c r="E135" s="12"/>
      <c r="F135" s="2" t="s">
        <v>892</v>
      </c>
      <c r="G135" s="6" t="s">
        <v>574</v>
      </c>
      <c r="I135" s="2" t="s">
        <v>892</v>
      </c>
      <c r="J135" s="7" t="s">
        <v>575</v>
      </c>
      <c r="K135" s="2" t="s">
        <v>892</v>
      </c>
    </row>
    <row r="136" spans="1:11" ht="15">
      <c r="A136" s="5">
        <v>136</v>
      </c>
      <c r="B136" s="15" t="s">
        <v>898</v>
      </c>
      <c r="E136" s="12"/>
      <c r="F136" s="2" t="s">
        <v>892</v>
      </c>
      <c r="G136" s="6" t="s">
        <v>576</v>
      </c>
      <c r="I136" s="2" t="s">
        <v>892</v>
      </c>
      <c r="J136" s="7" t="s">
        <v>577</v>
      </c>
      <c r="K136" s="2" t="s">
        <v>892</v>
      </c>
    </row>
    <row r="137" spans="1:11" ht="15">
      <c r="A137" s="5">
        <v>137</v>
      </c>
      <c r="B137" s="15" t="s">
        <v>898</v>
      </c>
      <c r="E137" s="12"/>
      <c r="F137" s="2" t="s">
        <v>892</v>
      </c>
      <c r="G137" s="6" t="s">
        <v>578</v>
      </c>
      <c r="I137" s="2" t="s">
        <v>892</v>
      </c>
      <c r="J137" s="7" t="s">
        <v>579</v>
      </c>
      <c r="K137" s="2" t="s">
        <v>892</v>
      </c>
    </row>
    <row r="138" spans="1:11" ht="15">
      <c r="A138" s="5">
        <v>138</v>
      </c>
      <c r="B138" s="15" t="s">
        <v>898</v>
      </c>
      <c r="E138" s="12"/>
      <c r="F138" s="2" t="s">
        <v>892</v>
      </c>
      <c r="G138" s="6" t="s">
        <v>580</v>
      </c>
      <c r="I138" s="2" t="s">
        <v>892</v>
      </c>
      <c r="J138" s="7" t="s">
        <v>581</v>
      </c>
      <c r="K138" s="2" t="s">
        <v>892</v>
      </c>
    </row>
    <row r="139" spans="1:11" ht="15">
      <c r="A139" s="5">
        <v>139</v>
      </c>
      <c r="B139" s="15" t="s">
        <v>898</v>
      </c>
      <c r="E139" s="12"/>
      <c r="F139" s="2" t="s">
        <v>892</v>
      </c>
      <c r="G139" s="6" t="s">
        <v>582</v>
      </c>
      <c r="I139" s="2" t="s">
        <v>892</v>
      </c>
      <c r="J139" s="7" t="s">
        <v>583</v>
      </c>
      <c r="K139" s="2" t="s">
        <v>892</v>
      </c>
    </row>
    <row r="140" spans="1:11" ht="15">
      <c r="A140" s="5">
        <v>140</v>
      </c>
      <c r="B140" s="15" t="s">
        <v>898</v>
      </c>
      <c r="E140" s="12"/>
      <c r="F140" s="2" t="s">
        <v>892</v>
      </c>
      <c r="G140" s="6" t="s">
        <v>584</v>
      </c>
      <c r="I140" s="2" t="s">
        <v>892</v>
      </c>
      <c r="J140" s="7" t="s">
        <v>585</v>
      </c>
      <c r="K140" s="2" t="s">
        <v>892</v>
      </c>
    </row>
    <row r="141" spans="1:11" ht="15">
      <c r="A141" s="5">
        <v>141</v>
      </c>
      <c r="B141" s="15" t="s">
        <v>898</v>
      </c>
      <c r="E141" s="12"/>
      <c r="F141" s="2" t="s">
        <v>892</v>
      </c>
      <c r="G141" s="6" t="s">
        <v>586</v>
      </c>
      <c r="I141" s="2" t="s">
        <v>892</v>
      </c>
      <c r="J141" s="7" t="s">
        <v>587</v>
      </c>
      <c r="K141" s="2" t="s">
        <v>892</v>
      </c>
    </row>
    <row r="142" spans="1:11" ht="15">
      <c r="A142" s="5">
        <v>142</v>
      </c>
      <c r="B142" s="15" t="s">
        <v>898</v>
      </c>
      <c r="E142" s="12"/>
      <c r="F142" s="2" t="s">
        <v>892</v>
      </c>
      <c r="G142" s="6" t="s">
        <v>588</v>
      </c>
      <c r="I142" s="2" t="s">
        <v>892</v>
      </c>
      <c r="J142" s="7" t="s">
        <v>589</v>
      </c>
      <c r="K142" s="2" t="s">
        <v>892</v>
      </c>
    </row>
    <row r="143" spans="1:11" ht="15">
      <c r="A143" s="5">
        <v>143</v>
      </c>
      <c r="B143" s="15" t="s">
        <v>898</v>
      </c>
      <c r="E143" s="12"/>
      <c r="F143" s="2" t="s">
        <v>892</v>
      </c>
      <c r="G143" s="6" t="s">
        <v>590</v>
      </c>
      <c r="I143" s="2" t="s">
        <v>892</v>
      </c>
      <c r="J143" s="7" t="s">
        <v>591</v>
      </c>
      <c r="K143" s="2" t="s">
        <v>892</v>
      </c>
    </row>
    <row r="144" spans="1:11" ht="15">
      <c r="A144" s="5">
        <v>144</v>
      </c>
      <c r="B144" s="15" t="s">
        <v>898</v>
      </c>
      <c r="E144" s="12"/>
      <c r="F144" s="2" t="s">
        <v>892</v>
      </c>
      <c r="G144" s="6" t="s">
        <v>592</v>
      </c>
      <c r="I144" s="2" t="s">
        <v>892</v>
      </c>
      <c r="J144" s="7" t="s">
        <v>593</v>
      </c>
      <c r="K144" s="2" t="s">
        <v>892</v>
      </c>
    </row>
    <row r="145" spans="1:11" ht="15">
      <c r="A145" s="5">
        <v>145</v>
      </c>
      <c r="B145" s="15" t="s">
        <v>898</v>
      </c>
      <c r="E145" s="12"/>
      <c r="F145" s="2" t="s">
        <v>892</v>
      </c>
      <c r="G145" s="6" t="s">
        <v>594</v>
      </c>
      <c r="I145" s="2" t="s">
        <v>892</v>
      </c>
      <c r="J145" s="7" t="s">
        <v>595</v>
      </c>
      <c r="K145" s="2" t="s">
        <v>892</v>
      </c>
    </row>
    <row r="146" spans="1:11" ht="15">
      <c r="A146" s="5">
        <v>146</v>
      </c>
      <c r="B146" s="15" t="s">
        <v>898</v>
      </c>
      <c r="E146" s="12"/>
      <c r="F146" s="2" t="s">
        <v>892</v>
      </c>
      <c r="G146" s="6" t="s">
        <v>596</v>
      </c>
      <c r="I146" s="2" t="s">
        <v>892</v>
      </c>
      <c r="J146" s="7" t="s">
        <v>597</v>
      </c>
      <c r="K146" s="2" t="s">
        <v>892</v>
      </c>
    </row>
    <row r="147" spans="1:11" ht="15">
      <c r="A147" s="5">
        <v>147</v>
      </c>
      <c r="B147" s="15" t="s">
        <v>898</v>
      </c>
      <c r="E147" s="12"/>
      <c r="F147" s="2" t="s">
        <v>892</v>
      </c>
      <c r="G147" s="6" t="s">
        <v>598</v>
      </c>
      <c r="I147" s="2" t="s">
        <v>892</v>
      </c>
      <c r="J147" s="7" t="s">
        <v>599</v>
      </c>
      <c r="K147" s="2" t="s">
        <v>892</v>
      </c>
    </row>
    <row r="148" spans="1:11" ht="15">
      <c r="A148" s="5">
        <v>148</v>
      </c>
      <c r="B148" s="15" t="s">
        <v>898</v>
      </c>
      <c r="E148" s="12"/>
      <c r="F148" s="2" t="s">
        <v>892</v>
      </c>
      <c r="G148" s="6" t="s">
        <v>600</v>
      </c>
      <c r="I148" s="2" t="s">
        <v>892</v>
      </c>
      <c r="J148" s="7" t="s">
        <v>601</v>
      </c>
      <c r="K148" s="2" t="s">
        <v>892</v>
      </c>
    </row>
    <row r="149" spans="1:11" ht="15">
      <c r="A149" s="5">
        <v>149</v>
      </c>
      <c r="B149" s="15" t="s">
        <v>898</v>
      </c>
      <c r="E149" s="12"/>
      <c r="F149" s="2" t="s">
        <v>892</v>
      </c>
      <c r="G149" s="6" t="s">
        <v>602</v>
      </c>
      <c r="I149" s="2" t="s">
        <v>892</v>
      </c>
      <c r="J149" s="7" t="s">
        <v>603</v>
      </c>
      <c r="K149" s="2" t="s">
        <v>892</v>
      </c>
    </row>
    <row r="150" spans="1:11" ht="15">
      <c r="A150" s="5">
        <v>150</v>
      </c>
      <c r="B150" s="15" t="s">
        <v>898</v>
      </c>
      <c r="E150" s="12"/>
      <c r="F150" s="2" t="s">
        <v>892</v>
      </c>
      <c r="G150" s="6" t="s">
        <v>604</v>
      </c>
      <c r="I150" s="2" t="s">
        <v>892</v>
      </c>
      <c r="J150" s="7" t="s">
        <v>579</v>
      </c>
      <c r="K150" s="2" t="s">
        <v>892</v>
      </c>
    </row>
    <row r="151" spans="1:11" ht="15">
      <c r="A151" s="5">
        <v>151</v>
      </c>
      <c r="B151" s="15" t="s">
        <v>898</v>
      </c>
      <c r="E151" s="12"/>
      <c r="F151" s="2" t="s">
        <v>892</v>
      </c>
      <c r="G151" s="6" t="s">
        <v>605</v>
      </c>
      <c r="I151" s="2" t="s">
        <v>892</v>
      </c>
      <c r="J151" s="7" t="s">
        <v>606</v>
      </c>
      <c r="K151" s="2" t="s">
        <v>892</v>
      </c>
    </row>
    <row r="152" spans="1:11" ht="15">
      <c r="A152" s="5">
        <v>152</v>
      </c>
      <c r="B152" s="15" t="s">
        <v>898</v>
      </c>
      <c r="E152" s="12"/>
      <c r="F152" s="2" t="s">
        <v>892</v>
      </c>
      <c r="G152" s="6" t="s">
        <v>607</v>
      </c>
      <c r="I152" s="2" t="s">
        <v>892</v>
      </c>
      <c r="J152" s="7" t="s">
        <v>608</v>
      </c>
      <c r="K152" s="2" t="s">
        <v>892</v>
      </c>
    </row>
    <row r="153" spans="1:11" ht="15">
      <c r="A153" s="5">
        <v>153</v>
      </c>
      <c r="B153" s="15" t="s">
        <v>898</v>
      </c>
      <c r="E153" s="12"/>
      <c r="F153" s="2" t="s">
        <v>892</v>
      </c>
      <c r="G153" s="6" t="s">
        <v>609</v>
      </c>
      <c r="I153" s="2" t="s">
        <v>892</v>
      </c>
      <c r="J153" s="7" t="s">
        <v>610</v>
      </c>
      <c r="K153" s="2" t="s">
        <v>892</v>
      </c>
    </row>
    <row r="154" spans="1:11" ht="15">
      <c r="A154" s="5">
        <v>154</v>
      </c>
      <c r="B154" s="15" t="s">
        <v>898</v>
      </c>
      <c r="E154" s="12"/>
      <c r="F154" s="2" t="s">
        <v>892</v>
      </c>
      <c r="G154" s="6" t="s">
        <v>611</v>
      </c>
      <c r="I154" s="2" t="s">
        <v>892</v>
      </c>
      <c r="J154" s="7" t="s">
        <v>612</v>
      </c>
      <c r="K154" s="2" t="s">
        <v>892</v>
      </c>
    </row>
    <row r="155" spans="1:11" ht="15">
      <c r="A155" s="5">
        <v>155</v>
      </c>
      <c r="B155" s="15" t="s">
        <v>898</v>
      </c>
      <c r="E155" s="12"/>
      <c r="F155" s="2" t="s">
        <v>892</v>
      </c>
      <c r="G155" s="6" t="s">
        <v>613</v>
      </c>
      <c r="I155" s="2" t="s">
        <v>892</v>
      </c>
      <c r="J155" s="7" t="s">
        <v>614</v>
      </c>
      <c r="K155" s="2" t="s">
        <v>892</v>
      </c>
    </row>
    <row r="156" spans="1:11" ht="15">
      <c r="A156" s="5">
        <v>156</v>
      </c>
      <c r="B156" s="15" t="s">
        <v>898</v>
      </c>
      <c r="E156" s="12"/>
      <c r="F156" s="2" t="s">
        <v>892</v>
      </c>
      <c r="G156" s="6" t="s">
        <v>615</v>
      </c>
      <c r="I156" s="2" t="s">
        <v>892</v>
      </c>
      <c r="J156" s="7" t="s">
        <v>616</v>
      </c>
      <c r="K156" s="2" t="s">
        <v>892</v>
      </c>
    </row>
    <row r="157" spans="1:11" ht="15">
      <c r="A157" s="5">
        <v>157</v>
      </c>
      <c r="B157" s="15" t="s">
        <v>898</v>
      </c>
      <c r="E157" s="12"/>
      <c r="F157" s="2" t="s">
        <v>892</v>
      </c>
      <c r="G157" s="6" t="s">
        <v>617</v>
      </c>
      <c r="I157" s="2" t="s">
        <v>892</v>
      </c>
      <c r="J157" s="7" t="s">
        <v>618</v>
      </c>
      <c r="K157" s="2" t="s">
        <v>892</v>
      </c>
    </row>
    <row r="158" spans="1:11" ht="15">
      <c r="A158" s="5">
        <v>158</v>
      </c>
      <c r="B158" s="15" t="s">
        <v>898</v>
      </c>
      <c r="E158" s="12"/>
      <c r="F158" s="2" t="s">
        <v>892</v>
      </c>
      <c r="G158" s="6" t="s">
        <v>619</v>
      </c>
      <c r="I158" s="2" t="s">
        <v>892</v>
      </c>
      <c r="J158" s="7" t="s">
        <v>620</v>
      </c>
      <c r="K158" s="2" t="s">
        <v>892</v>
      </c>
    </row>
    <row r="159" spans="1:11" ht="15">
      <c r="A159" s="5">
        <v>159</v>
      </c>
      <c r="B159" s="15" t="s">
        <v>898</v>
      </c>
      <c r="E159" s="12"/>
      <c r="F159" s="2" t="s">
        <v>892</v>
      </c>
      <c r="G159" s="6" t="s">
        <v>621</v>
      </c>
      <c r="I159" s="2" t="s">
        <v>892</v>
      </c>
      <c r="J159" s="7" t="s">
        <v>622</v>
      </c>
      <c r="K159" s="2" t="s">
        <v>892</v>
      </c>
    </row>
    <row r="160" spans="1:11" ht="15">
      <c r="A160" s="5">
        <v>160</v>
      </c>
      <c r="B160" s="15" t="s">
        <v>898</v>
      </c>
      <c r="E160" s="12"/>
      <c r="F160" s="2" t="s">
        <v>892</v>
      </c>
      <c r="G160" s="6" t="s">
        <v>623</v>
      </c>
      <c r="I160" s="2" t="s">
        <v>892</v>
      </c>
      <c r="J160" s="7" t="s">
        <v>624</v>
      </c>
      <c r="K160" s="2" t="s">
        <v>892</v>
      </c>
    </row>
    <row r="161" spans="1:11" ht="15">
      <c r="A161" s="5">
        <v>161</v>
      </c>
      <c r="B161" s="15" t="s">
        <v>898</v>
      </c>
      <c r="E161" s="12"/>
      <c r="F161" s="2" t="s">
        <v>892</v>
      </c>
      <c r="G161" s="6" t="s">
        <v>625</v>
      </c>
      <c r="I161" s="2" t="s">
        <v>892</v>
      </c>
      <c r="J161" s="7" t="s">
        <v>626</v>
      </c>
      <c r="K161" s="2" t="s">
        <v>892</v>
      </c>
    </row>
    <row r="162" spans="1:11" ht="15">
      <c r="A162" s="5">
        <v>162</v>
      </c>
      <c r="B162" s="15" t="s">
        <v>898</v>
      </c>
      <c r="E162" s="12"/>
      <c r="F162" s="2" t="s">
        <v>892</v>
      </c>
      <c r="G162" s="6" t="s">
        <v>627</v>
      </c>
      <c r="I162" s="2" t="s">
        <v>892</v>
      </c>
      <c r="J162" s="7" t="s">
        <v>628</v>
      </c>
      <c r="K162" s="2" t="s">
        <v>892</v>
      </c>
    </row>
    <row r="163" spans="1:11" ht="15">
      <c r="A163" s="5">
        <v>163</v>
      </c>
      <c r="B163" s="15" t="s">
        <v>898</v>
      </c>
      <c r="E163" s="12"/>
      <c r="F163" s="2" t="s">
        <v>892</v>
      </c>
      <c r="G163" s="6" t="s">
        <v>629</v>
      </c>
      <c r="I163" s="2" t="s">
        <v>892</v>
      </c>
      <c r="J163" s="7" t="s">
        <v>630</v>
      </c>
      <c r="K163" s="2" t="s">
        <v>892</v>
      </c>
    </row>
    <row r="164" spans="1:11" ht="15">
      <c r="A164" s="5">
        <v>164</v>
      </c>
      <c r="B164" s="15" t="s">
        <v>898</v>
      </c>
      <c r="E164" s="12"/>
      <c r="F164" s="2" t="s">
        <v>892</v>
      </c>
      <c r="G164" s="6" t="s">
        <v>631</v>
      </c>
      <c r="I164" s="2" t="s">
        <v>892</v>
      </c>
      <c r="J164" s="7" t="s">
        <v>632</v>
      </c>
      <c r="K164" s="2" t="s">
        <v>892</v>
      </c>
    </row>
    <row r="165" spans="1:11" ht="15">
      <c r="A165" s="5">
        <v>165</v>
      </c>
      <c r="B165" s="15" t="s">
        <v>898</v>
      </c>
      <c r="E165" s="12"/>
      <c r="F165" s="2" t="s">
        <v>892</v>
      </c>
      <c r="G165" s="6" t="s">
        <v>633</v>
      </c>
      <c r="I165" s="2" t="s">
        <v>892</v>
      </c>
      <c r="J165" s="7" t="s">
        <v>634</v>
      </c>
      <c r="K165" s="2" t="s">
        <v>892</v>
      </c>
    </row>
    <row r="166" spans="1:11" ht="15">
      <c r="A166" s="5">
        <v>166</v>
      </c>
      <c r="B166" s="15" t="s">
        <v>898</v>
      </c>
      <c r="E166" s="12"/>
      <c r="F166" s="2" t="s">
        <v>892</v>
      </c>
      <c r="G166" s="6" t="s">
        <v>635</v>
      </c>
      <c r="I166" s="2" t="s">
        <v>892</v>
      </c>
      <c r="J166" s="7" t="s">
        <v>636</v>
      </c>
      <c r="K166" s="2" t="s">
        <v>892</v>
      </c>
    </row>
    <row r="167" spans="1:11" ht="15">
      <c r="A167" s="5">
        <v>167</v>
      </c>
      <c r="B167" s="15" t="s">
        <v>898</v>
      </c>
      <c r="E167" s="12"/>
      <c r="F167" s="2" t="s">
        <v>892</v>
      </c>
      <c r="G167" s="6" t="s">
        <v>637</v>
      </c>
      <c r="I167" s="2" t="s">
        <v>892</v>
      </c>
      <c r="J167" s="7" t="s">
        <v>638</v>
      </c>
      <c r="K167" s="2" t="s">
        <v>892</v>
      </c>
    </row>
    <row r="168" spans="1:11" ht="15">
      <c r="A168" s="5">
        <v>168</v>
      </c>
      <c r="E168" s="12"/>
      <c r="F168" s="2" t="s">
        <v>892</v>
      </c>
      <c r="G168" s="6" t="s">
        <v>928</v>
      </c>
      <c r="I168" s="2" t="s">
        <v>892</v>
      </c>
      <c r="K168" s="2" t="s">
        <v>892</v>
      </c>
    </row>
    <row r="169" spans="1:11" ht="15.75">
      <c r="A169" s="5">
        <v>169</v>
      </c>
      <c r="B169" s="15" t="s">
        <v>899</v>
      </c>
      <c r="E169" s="12"/>
      <c r="F169" s="2" t="s">
        <v>892</v>
      </c>
      <c r="G169" s="11" t="s">
        <v>899</v>
      </c>
      <c r="H169" s="11"/>
      <c r="I169" s="2" t="s">
        <v>892</v>
      </c>
      <c r="K169" s="2" t="s">
        <v>892</v>
      </c>
    </row>
    <row r="170" spans="1:11" ht="15">
      <c r="A170" s="5">
        <v>170</v>
      </c>
      <c r="B170" s="15" t="s">
        <v>899</v>
      </c>
      <c r="E170" s="12"/>
      <c r="F170" s="2" t="s">
        <v>892</v>
      </c>
      <c r="G170" s="6" t="s">
        <v>640</v>
      </c>
      <c r="I170" s="2" t="s">
        <v>892</v>
      </c>
      <c r="J170" s="7" t="s">
        <v>641</v>
      </c>
      <c r="K170" s="2" t="s">
        <v>892</v>
      </c>
    </row>
    <row r="171" spans="1:11" ht="15">
      <c r="A171" s="5">
        <v>171</v>
      </c>
      <c r="B171" s="15" t="s">
        <v>899</v>
      </c>
      <c r="E171" s="12"/>
      <c r="F171" s="2" t="s">
        <v>892</v>
      </c>
      <c r="G171" s="6" t="s">
        <v>642</v>
      </c>
      <c r="I171" s="2" t="s">
        <v>892</v>
      </c>
      <c r="J171" s="7" t="s">
        <v>643</v>
      </c>
      <c r="K171" s="2" t="s">
        <v>892</v>
      </c>
    </row>
    <row r="172" spans="1:11" ht="15">
      <c r="A172" s="5">
        <v>172</v>
      </c>
      <c r="B172" s="15" t="s">
        <v>899</v>
      </c>
      <c r="E172" s="12"/>
      <c r="F172" s="2" t="s">
        <v>892</v>
      </c>
      <c r="G172" s="6" t="s">
        <v>644</v>
      </c>
      <c r="I172" s="2" t="s">
        <v>892</v>
      </c>
      <c r="J172" s="7" t="s">
        <v>645</v>
      </c>
      <c r="K172" s="2" t="s">
        <v>892</v>
      </c>
    </row>
    <row r="173" spans="1:11" ht="15">
      <c r="A173" s="5">
        <v>173</v>
      </c>
      <c r="B173" s="15" t="s">
        <v>899</v>
      </c>
      <c r="E173" s="12"/>
      <c r="F173" s="2" t="s">
        <v>892</v>
      </c>
      <c r="G173" s="6" t="s">
        <v>646</v>
      </c>
      <c r="I173" s="2" t="s">
        <v>892</v>
      </c>
      <c r="J173" s="7" t="s">
        <v>647</v>
      </c>
      <c r="K173" s="2" t="s">
        <v>892</v>
      </c>
    </row>
    <row r="174" spans="1:11" ht="15">
      <c r="A174" s="5">
        <v>174</v>
      </c>
      <c r="B174" s="15" t="s">
        <v>899</v>
      </c>
      <c r="E174" s="12"/>
      <c r="F174" s="2" t="s">
        <v>892</v>
      </c>
      <c r="G174" s="6" t="s">
        <v>648</v>
      </c>
      <c r="I174" s="2" t="s">
        <v>892</v>
      </c>
      <c r="J174" s="7" t="s">
        <v>649</v>
      </c>
      <c r="K174" s="2" t="s">
        <v>892</v>
      </c>
    </row>
    <row r="175" spans="1:11" ht="15">
      <c r="A175" s="5">
        <v>175</v>
      </c>
      <c r="B175" s="15" t="s">
        <v>899</v>
      </c>
      <c r="E175" s="12"/>
      <c r="F175" s="2" t="s">
        <v>892</v>
      </c>
      <c r="G175" s="6" t="s">
        <v>650</v>
      </c>
      <c r="I175" s="2" t="s">
        <v>892</v>
      </c>
      <c r="J175" s="7" t="s">
        <v>651</v>
      </c>
      <c r="K175" s="2" t="s">
        <v>892</v>
      </c>
    </row>
    <row r="176" spans="1:11" ht="15">
      <c r="A176" s="5">
        <v>176</v>
      </c>
      <c r="B176" s="15" t="s">
        <v>899</v>
      </c>
      <c r="E176" s="12"/>
      <c r="F176" s="2" t="s">
        <v>892</v>
      </c>
      <c r="G176" s="6" t="s">
        <v>652</v>
      </c>
      <c r="I176" s="2" t="s">
        <v>892</v>
      </c>
      <c r="J176" s="7" t="s">
        <v>653</v>
      </c>
      <c r="K176" s="2" t="s">
        <v>892</v>
      </c>
    </row>
    <row r="177" spans="1:11" ht="15">
      <c r="A177" s="5">
        <v>177</v>
      </c>
      <c r="B177" s="15" t="s">
        <v>899</v>
      </c>
      <c r="E177" s="12"/>
      <c r="F177" s="2" t="s">
        <v>892</v>
      </c>
      <c r="G177" s="6" t="s">
        <v>654</v>
      </c>
      <c r="I177" s="2" t="s">
        <v>892</v>
      </c>
      <c r="J177" s="7" t="s">
        <v>655</v>
      </c>
      <c r="K177" s="2" t="s">
        <v>892</v>
      </c>
    </row>
    <row r="178" spans="1:11" ht="15">
      <c r="A178" s="5">
        <v>178</v>
      </c>
      <c r="B178" s="15" t="s">
        <v>899</v>
      </c>
      <c r="E178" s="12"/>
      <c r="F178" s="2" t="s">
        <v>892</v>
      </c>
      <c r="G178" s="6" t="s">
        <v>656</v>
      </c>
      <c r="I178" s="2" t="s">
        <v>892</v>
      </c>
      <c r="J178" s="7" t="s">
        <v>657</v>
      </c>
      <c r="K178" s="2" t="s">
        <v>892</v>
      </c>
    </row>
    <row r="179" spans="1:11" ht="15">
      <c r="A179" s="5">
        <v>179</v>
      </c>
      <c r="B179" s="15" t="s">
        <v>899</v>
      </c>
      <c r="E179" s="12"/>
      <c r="F179" s="2" t="s">
        <v>892</v>
      </c>
      <c r="G179" s="6" t="s">
        <v>658</v>
      </c>
      <c r="I179" s="2" t="s">
        <v>892</v>
      </c>
      <c r="J179" s="7" t="s">
        <v>659</v>
      </c>
      <c r="K179" s="2" t="s">
        <v>892</v>
      </c>
    </row>
    <row r="180" spans="1:11" ht="15">
      <c r="A180" s="5">
        <v>180</v>
      </c>
      <c r="B180" s="15" t="s">
        <v>899</v>
      </c>
      <c r="E180" s="12"/>
      <c r="F180" s="2" t="s">
        <v>892</v>
      </c>
      <c r="G180" s="6" t="s">
        <v>660</v>
      </c>
      <c r="I180" s="2" t="s">
        <v>892</v>
      </c>
      <c r="J180" s="7" t="s">
        <v>661</v>
      </c>
      <c r="K180" s="2" t="s">
        <v>892</v>
      </c>
    </row>
    <row r="181" spans="1:11" ht="15">
      <c r="A181" s="5">
        <v>181</v>
      </c>
      <c r="B181" s="15" t="s">
        <v>899</v>
      </c>
      <c r="E181" s="12"/>
      <c r="F181" s="2" t="s">
        <v>892</v>
      </c>
      <c r="G181" s="6" t="s">
        <v>662</v>
      </c>
      <c r="I181" s="2" t="s">
        <v>892</v>
      </c>
      <c r="J181" s="7" t="s">
        <v>663</v>
      </c>
      <c r="K181" s="2" t="s">
        <v>892</v>
      </c>
    </row>
    <row r="182" spans="1:11" ht="15">
      <c r="A182" s="5">
        <v>182</v>
      </c>
      <c r="B182" s="15" t="s">
        <v>899</v>
      </c>
      <c r="E182" s="12"/>
      <c r="F182" s="2" t="s">
        <v>892</v>
      </c>
      <c r="G182" s="6" t="s">
        <v>664</v>
      </c>
      <c r="I182" s="2" t="s">
        <v>892</v>
      </c>
      <c r="J182" s="7" t="s">
        <v>665</v>
      </c>
      <c r="K182" s="2" t="s">
        <v>892</v>
      </c>
    </row>
    <row r="183" spans="1:11" ht="15">
      <c r="A183" s="5">
        <v>183</v>
      </c>
      <c r="B183" s="15" t="s">
        <v>899</v>
      </c>
      <c r="E183" s="12"/>
      <c r="F183" s="2" t="s">
        <v>892</v>
      </c>
      <c r="G183" s="6" t="s">
        <v>666</v>
      </c>
      <c r="I183" s="2" t="s">
        <v>892</v>
      </c>
      <c r="J183" s="7" t="s">
        <v>667</v>
      </c>
      <c r="K183" s="2" t="s">
        <v>892</v>
      </c>
    </row>
    <row r="184" spans="1:11" ht="15">
      <c r="A184" s="5">
        <v>184</v>
      </c>
      <c r="B184" s="15" t="s">
        <v>899</v>
      </c>
      <c r="E184" s="12"/>
      <c r="F184" s="2" t="s">
        <v>892</v>
      </c>
      <c r="G184" s="6" t="s">
        <v>668</v>
      </c>
      <c r="I184" s="2" t="s">
        <v>892</v>
      </c>
      <c r="J184" s="7" t="s">
        <v>669</v>
      </c>
      <c r="K184" s="2" t="s">
        <v>892</v>
      </c>
    </row>
    <row r="185" spans="1:11" ht="15">
      <c r="A185" s="5">
        <v>185</v>
      </c>
      <c r="B185" s="15" t="s">
        <v>899</v>
      </c>
      <c r="E185" s="12"/>
      <c r="F185" s="2" t="s">
        <v>892</v>
      </c>
      <c r="G185" s="6" t="s">
        <v>670</v>
      </c>
      <c r="I185" s="2" t="s">
        <v>892</v>
      </c>
      <c r="J185" s="7" t="s">
        <v>671</v>
      </c>
      <c r="K185" s="2" t="s">
        <v>892</v>
      </c>
    </row>
    <row r="186" spans="1:11" ht="15">
      <c r="A186" s="5">
        <v>186</v>
      </c>
      <c r="B186" s="15" t="s">
        <v>899</v>
      </c>
      <c r="E186" s="12"/>
      <c r="F186" s="2" t="s">
        <v>892</v>
      </c>
      <c r="G186" s="6" t="s">
        <v>672</v>
      </c>
      <c r="I186" s="2" t="s">
        <v>892</v>
      </c>
      <c r="J186" s="7" t="s">
        <v>673</v>
      </c>
      <c r="K186" s="2" t="s">
        <v>892</v>
      </c>
    </row>
    <row r="187" spans="1:11" ht="15">
      <c r="A187" s="5">
        <v>187</v>
      </c>
      <c r="D187" s="12" t="s">
        <v>915</v>
      </c>
      <c r="E187" s="12"/>
      <c r="F187" s="2" t="s">
        <v>892</v>
      </c>
      <c r="G187" s="6" t="s">
        <v>928</v>
      </c>
      <c r="I187" s="2" t="s">
        <v>892</v>
      </c>
      <c r="K187" s="2" t="s">
        <v>892</v>
      </c>
    </row>
    <row r="188" spans="1:11" ht="15.75">
      <c r="A188" s="5">
        <v>188</v>
      </c>
      <c r="B188" s="15" t="s">
        <v>900</v>
      </c>
      <c r="D188" s="12" t="s">
        <v>915</v>
      </c>
      <c r="E188" s="12"/>
      <c r="F188" s="2" t="s">
        <v>892</v>
      </c>
      <c r="G188" s="11" t="s">
        <v>900</v>
      </c>
      <c r="H188" s="11"/>
      <c r="I188" s="2" t="s">
        <v>892</v>
      </c>
      <c r="K188" s="2" t="s">
        <v>892</v>
      </c>
    </row>
    <row r="189" spans="1:16" ht="15">
      <c r="A189" s="5">
        <v>189</v>
      </c>
      <c r="B189" s="15" t="s">
        <v>900</v>
      </c>
      <c r="D189" s="12" t="s">
        <v>915</v>
      </c>
      <c r="E189" s="12" t="s">
        <v>743</v>
      </c>
      <c r="F189" s="2" t="s">
        <v>892</v>
      </c>
      <c r="G189" s="6" t="s">
        <v>675</v>
      </c>
      <c r="H189" s="6" t="s">
        <v>1219</v>
      </c>
      <c r="I189" s="2" t="s">
        <v>892</v>
      </c>
      <c r="J189" s="7" t="s">
        <v>1066</v>
      </c>
      <c r="K189" s="2" t="s">
        <v>892</v>
      </c>
      <c r="N189" s="19" t="str">
        <f>P189</f>
        <v>ajtó</v>
      </c>
      <c r="P189" s="25" t="s">
        <v>917</v>
      </c>
    </row>
    <row r="190" spans="1:16" ht="15">
      <c r="A190" s="5">
        <v>190</v>
      </c>
      <c r="B190" s="15" t="s">
        <v>900</v>
      </c>
      <c r="D190" s="12" t="s">
        <v>915</v>
      </c>
      <c r="E190" s="12" t="s">
        <v>743</v>
      </c>
      <c r="F190" s="2" t="s">
        <v>892</v>
      </c>
      <c r="G190" s="6" t="s">
        <v>1250</v>
      </c>
      <c r="H190" s="6" t="b">
        <v>0</v>
      </c>
      <c r="I190" s="2" t="s">
        <v>892</v>
      </c>
      <c r="J190" s="7" t="s">
        <v>1069</v>
      </c>
      <c r="K190" s="2" t="s">
        <v>892</v>
      </c>
      <c r="P190" s="25"/>
    </row>
    <row r="191" spans="1:11" ht="15">
      <c r="A191" s="5">
        <v>191</v>
      </c>
      <c r="B191" s="15" t="s">
        <v>900</v>
      </c>
      <c r="D191" s="12" t="s">
        <v>915</v>
      </c>
      <c r="E191" s="12" t="s">
        <v>743</v>
      </c>
      <c r="F191" s="2" t="s">
        <v>892</v>
      </c>
      <c r="G191" s="6" t="s">
        <v>676</v>
      </c>
      <c r="H191" s="6" t="s">
        <v>1220</v>
      </c>
      <c r="I191" s="2" t="s">
        <v>892</v>
      </c>
      <c r="J191" s="7" t="s">
        <v>1070</v>
      </c>
      <c r="K191" s="2" t="s">
        <v>892</v>
      </c>
    </row>
    <row r="192" spans="1:14" ht="15">
      <c r="A192" s="55">
        <v>191.5</v>
      </c>
      <c r="D192" s="12" t="s">
        <v>915</v>
      </c>
      <c r="E192" s="12" t="s">
        <v>743</v>
      </c>
      <c r="F192" s="2"/>
      <c r="G192" s="6" t="s">
        <v>1062</v>
      </c>
      <c r="H192" s="59" t="s">
        <v>1252</v>
      </c>
      <c r="I192" s="53"/>
      <c r="J192" s="7" t="s">
        <v>1063</v>
      </c>
      <c r="K192" s="2"/>
      <c r="L192" s="38" t="e">
        <f>_xlfn.IFERROR(N192,123)</f>
        <v>#NAME?</v>
      </c>
      <c r="N192" s="19">
        <v>546</v>
      </c>
    </row>
    <row r="193" spans="1:11" ht="15">
      <c r="A193" s="5">
        <v>192</v>
      </c>
      <c r="B193" s="15" t="s">
        <v>900</v>
      </c>
      <c r="D193" s="12" t="s">
        <v>915</v>
      </c>
      <c r="E193" s="12" t="s">
        <v>743</v>
      </c>
      <c r="F193" s="2" t="s">
        <v>892</v>
      </c>
      <c r="G193" s="6" t="s">
        <v>677</v>
      </c>
      <c r="H193" s="6" t="s">
        <v>1221</v>
      </c>
      <c r="I193" s="2" t="s">
        <v>892</v>
      </c>
      <c r="J193" s="7" t="s">
        <v>1071</v>
      </c>
      <c r="K193" s="2" t="s">
        <v>892</v>
      </c>
    </row>
    <row r="194" spans="1:11" ht="15">
      <c r="A194" s="5">
        <v>193</v>
      </c>
      <c r="B194" s="15" t="s">
        <v>900</v>
      </c>
      <c r="D194" s="12" t="s">
        <v>915</v>
      </c>
      <c r="E194" s="12" t="s">
        <v>743</v>
      </c>
      <c r="F194" s="2" t="s">
        <v>892</v>
      </c>
      <c r="G194" s="6" t="s">
        <v>678</v>
      </c>
      <c r="H194" s="6" t="s">
        <v>1222</v>
      </c>
      <c r="I194" s="2" t="s">
        <v>892</v>
      </c>
      <c r="J194" s="7" t="s">
        <v>1067</v>
      </c>
      <c r="K194" s="2" t="s">
        <v>892</v>
      </c>
    </row>
    <row r="195" spans="1:11" ht="15">
      <c r="A195" s="5">
        <v>194</v>
      </c>
      <c r="B195" s="15" t="s">
        <v>900</v>
      </c>
      <c r="D195" s="12" t="s">
        <v>915</v>
      </c>
      <c r="E195" s="12" t="s">
        <v>743</v>
      </c>
      <c r="F195" s="2" t="s">
        <v>892</v>
      </c>
      <c r="G195" s="6" t="s">
        <v>1251</v>
      </c>
      <c r="H195" s="6" t="b">
        <v>1</v>
      </c>
      <c r="I195" s="2" t="s">
        <v>892</v>
      </c>
      <c r="J195" s="7" t="s">
        <v>1068</v>
      </c>
      <c r="K195" s="2" t="s">
        <v>892</v>
      </c>
    </row>
    <row r="196" spans="1:11" ht="15">
      <c r="A196" s="5">
        <v>195</v>
      </c>
      <c r="D196" s="12" t="s">
        <v>915</v>
      </c>
      <c r="E196" s="12"/>
      <c r="F196" s="2" t="s">
        <v>892</v>
      </c>
      <c r="G196" s="6" t="s">
        <v>928</v>
      </c>
      <c r="I196" s="2" t="s">
        <v>892</v>
      </c>
      <c r="K196" s="2" t="s">
        <v>892</v>
      </c>
    </row>
    <row r="197" spans="1:11" ht="15.75">
      <c r="A197" s="5">
        <v>196</v>
      </c>
      <c r="B197" s="15" t="s">
        <v>903</v>
      </c>
      <c r="D197" s="12" t="s">
        <v>915</v>
      </c>
      <c r="E197" s="12"/>
      <c r="F197" s="2" t="s">
        <v>892</v>
      </c>
      <c r="G197" s="11" t="s">
        <v>903</v>
      </c>
      <c r="H197" s="11"/>
      <c r="I197" s="2" t="s">
        <v>892</v>
      </c>
      <c r="K197" s="2" t="s">
        <v>892</v>
      </c>
    </row>
    <row r="198" spans="1:17" ht="15">
      <c r="A198" s="5">
        <v>197</v>
      </c>
      <c r="B198" s="15" t="s">
        <v>903</v>
      </c>
      <c r="C198" s="16" t="s">
        <v>916</v>
      </c>
      <c r="E198" s="12" t="s">
        <v>743</v>
      </c>
      <c r="F198" s="2" t="s">
        <v>892</v>
      </c>
      <c r="G198" s="6" t="s">
        <v>890</v>
      </c>
      <c r="I198" s="2" t="s">
        <v>892</v>
      </c>
      <c r="J198" s="7" t="s">
        <v>926</v>
      </c>
      <c r="K198" s="2" t="s">
        <v>892</v>
      </c>
      <c r="L198" s="38" t="str">
        <f>ADDRESS(N198,O198,P198,Q198)</f>
        <v>RC[2]</v>
      </c>
      <c r="N198" s="26">
        <v>0</v>
      </c>
      <c r="O198" s="26">
        <v>2</v>
      </c>
      <c r="P198" s="26">
        <v>4</v>
      </c>
      <c r="Q198" s="26">
        <v>0</v>
      </c>
    </row>
    <row r="199" spans="1:20" ht="15">
      <c r="A199" s="5">
        <v>198</v>
      </c>
      <c r="B199" s="15" t="s">
        <v>903</v>
      </c>
      <c r="E199" s="12"/>
      <c r="F199" s="2" t="s">
        <v>892</v>
      </c>
      <c r="G199" s="6" t="s">
        <v>929</v>
      </c>
      <c r="H199" s="6" t="s">
        <v>1233</v>
      </c>
      <c r="I199" s="2" t="s">
        <v>892</v>
      </c>
      <c r="J199" s="7" t="s">
        <v>919</v>
      </c>
      <c r="K199" s="2" t="s">
        <v>892</v>
      </c>
      <c r="L199" s="38">
        <f>AREAS((N199:O199,Q199:R199,T199))</f>
        <v>3</v>
      </c>
      <c r="N199" s="25">
        <v>1</v>
      </c>
      <c r="O199" s="25">
        <v>1</v>
      </c>
      <c r="Q199" s="25">
        <v>1</v>
      </c>
      <c r="R199" s="25">
        <v>1</v>
      </c>
      <c r="T199" s="25">
        <v>1</v>
      </c>
    </row>
    <row r="200" spans="1:17" ht="15">
      <c r="A200" s="5">
        <v>199</v>
      </c>
      <c r="B200" s="15" t="s">
        <v>903</v>
      </c>
      <c r="D200" s="12" t="s">
        <v>915</v>
      </c>
      <c r="E200" s="12" t="s">
        <v>743</v>
      </c>
      <c r="F200" s="2" t="s">
        <v>892</v>
      </c>
      <c r="G200" s="6" t="s">
        <v>885</v>
      </c>
      <c r="H200" s="6" t="s">
        <v>1234</v>
      </c>
      <c r="I200" s="2" t="s">
        <v>892</v>
      </c>
      <c r="J200" s="7" t="s">
        <v>1072</v>
      </c>
      <c r="K200" s="2" t="s">
        <v>892</v>
      </c>
      <c r="L200" s="38">
        <f>CHOOSE(2,O200,P200,Q200)</f>
        <v>20</v>
      </c>
      <c r="M200" s="38" t="e">
        <f>CHOOSE(2,O200:Q200)</f>
        <v>#VALUE!</v>
      </c>
      <c r="O200" s="26">
        <v>10</v>
      </c>
      <c r="P200" s="26">
        <v>20</v>
      </c>
      <c r="Q200" s="26">
        <v>30</v>
      </c>
    </row>
    <row r="201" spans="1:14" ht="15">
      <c r="A201" s="5">
        <v>200</v>
      </c>
      <c r="B201" s="15" t="s">
        <v>903</v>
      </c>
      <c r="C201" s="16" t="s">
        <v>916</v>
      </c>
      <c r="E201" s="12" t="s">
        <v>743</v>
      </c>
      <c r="F201" s="2" t="s">
        <v>892</v>
      </c>
      <c r="G201" s="6" t="s">
        <v>930</v>
      </c>
      <c r="H201" s="6" t="s">
        <v>1235</v>
      </c>
      <c r="I201" s="2" t="s">
        <v>892</v>
      </c>
      <c r="J201" s="7" t="s">
        <v>925</v>
      </c>
      <c r="K201" s="2" t="s">
        <v>892</v>
      </c>
      <c r="L201" s="38">
        <f>COLUMN(N201)</f>
        <v>14</v>
      </c>
      <c r="N201" s="25">
        <v>1</v>
      </c>
    </row>
    <row r="202" spans="1:22" ht="15">
      <c r="A202" s="5">
        <v>201</v>
      </c>
      <c r="B202" s="15" t="s">
        <v>903</v>
      </c>
      <c r="C202" s="16" t="s">
        <v>916</v>
      </c>
      <c r="E202" s="12" t="s">
        <v>743</v>
      </c>
      <c r="F202" s="2" t="s">
        <v>892</v>
      </c>
      <c r="G202" s="6" t="s">
        <v>931</v>
      </c>
      <c r="H202" s="6" t="s">
        <v>1236</v>
      </c>
      <c r="I202" s="2" t="s">
        <v>892</v>
      </c>
      <c r="J202" s="7" t="s">
        <v>906</v>
      </c>
      <c r="K202" s="2" t="s">
        <v>892</v>
      </c>
      <c r="L202" s="38">
        <f>COLUMNS(P202:Q203)</f>
        <v>2</v>
      </c>
      <c r="P202" s="25">
        <v>1</v>
      </c>
      <c r="Q202" s="25">
        <v>1</v>
      </c>
      <c r="T202" s="25">
        <v>11</v>
      </c>
      <c r="U202" s="25">
        <v>12</v>
      </c>
      <c r="V202" s="25">
        <v>13</v>
      </c>
    </row>
    <row r="203" spans="1:22" ht="15">
      <c r="A203" s="5">
        <v>202</v>
      </c>
      <c r="B203" s="15" t="s">
        <v>903</v>
      </c>
      <c r="E203" s="12"/>
      <c r="F203" s="2" t="s">
        <v>892</v>
      </c>
      <c r="G203" s="34" t="s">
        <v>375</v>
      </c>
      <c r="H203" s="34"/>
      <c r="I203" s="2" t="s">
        <v>892</v>
      </c>
      <c r="J203" s="34" t="s">
        <v>907</v>
      </c>
      <c r="K203" s="2" t="s">
        <v>892</v>
      </c>
      <c r="P203" s="25">
        <v>1</v>
      </c>
      <c r="Q203" s="25">
        <v>1</v>
      </c>
      <c r="T203" s="25">
        <v>21</v>
      </c>
      <c r="U203" s="25">
        <v>22</v>
      </c>
      <c r="V203" s="25">
        <v>23</v>
      </c>
    </row>
    <row r="204" spans="1:22" ht="15">
      <c r="A204" s="5">
        <v>203</v>
      </c>
      <c r="B204" s="15" t="s">
        <v>903</v>
      </c>
      <c r="D204" s="12" t="s">
        <v>915</v>
      </c>
      <c r="E204" s="12" t="s">
        <v>743</v>
      </c>
      <c r="F204" s="2" t="s">
        <v>892</v>
      </c>
      <c r="G204" s="6" t="s">
        <v>1073</v>
      </c>
      <c r="I204" s="2" t="s">
        <v>892</v>
      </c>
      <c r="J204" s="7" t="s">
        <v>920</v>
      </c>
      <c r="K204" s="2" t="s">
        <v>892</v>
      </c>
      <c r="L204" s="38">
        <f>HLOOKUP(13,T202:V205,4,0)</f>
        <v>43</v>
      </c>
      <c r="T204" s="25">
        <v>31</v>
      </c>
      <c r="U204" s="25">
        <v>32</v>
      </c>
      <c r="V204" s="25">
        <v>33</v>
      </c>
    </row>
    <row r="205" spans="1:22" ht="15">
      <c r="A205" s="5">
        <v>204</v>
      </c>
      <c r="B205" s="15" t="s">
        <v>903</v>
      </c>
      <c r="E205" s="12"/>
      <c r="F205" s="2" t="s">
        <v>892</v>
      </c>
      <c r="G205" s="36" t="s">
        <v>680</v>
      </c>
      <c r="H205" s="36"/>
      <c r="I205" s="2" t="s">
        <v>892</v>
      </c>
      <c r="J205" s="36" t="s">
        <v>681</v>
      </c>
      <c r="K205" s="2" t="s">
        <v>892</v>
      </c>
      <c r="T205" s="25">
        <v>41</v>
      </c>
      <c r="U205" s="25">
        <v>42</v>
      </c>
      <c r="V205" s="25">
        <v>43</v>
      </c>
    </row>
    <row r="206" spans="1:20" ht="15">
      <c r="A206" s="5">
        <v>205</v>
      </c>
      <c r="B206" s="15" t="s">
        <v>903</v>
      </c>
      <c r="C206" s="16" t="s">
        <v>916</v>
      </c>
      <c r="E206" s="12" t="s">
        <v>743</v>
      </c>
      <c r="F206" s="2" t="s">
        <v>892</v>
      </c>
      <c r="G206" s="6" t="s">
        <v>932</v>
      </c>
      <c r="H206" s="6" t="s">
        <v>1238</v>
      </c>
      <c r="I206" s="2" t="s">
        <v>892</v>
      </c>
      <c r="J206" s="7" t="s">
        <v>891</v>
      </c>
      <c r="K206" s="2" t="s">
        <v>892</v>
      </c>
      <c r="L206" s="38">
        <f>INDEX(N206:P207,2,3)</f>
        <v>23</v>
      </c>
      <c r="N206" s="26">
        <v>11</v>
      </c>
      <c r="O206" s="26">
        <v>12</v>
      </c>
      <c r="P206" s="26">
        <v>13</v>
      </c>
      <c r="R206" s="26">
        <v>211</v>
      </c>
      <c r="S206" s="26">
        <v>212</v>
      </c>
      <c r="T206" s="26">
        <v>213</v>
      </c>
    </row>
    <row r="207" spans="1:20" ht="15">
      <c r="A207" s="5">
        <v>206</v>
      </c>
      <c r="B207" s="15" t="s">
        <v>903</v>
      </c>
      <c r="C207" s="16" t="s">
        <v>916</v>
      </c>
      <c r="E207" s="12" t="s">
        <v>743</v>
      </c>
      <c r="F207" s="2" t="s">
        <v>892</v>
      </c>
      <c r="G207" s="6" t="s">
        <v>933</v>
      </c>
      <c r="H207" s="6" t="s">
        <v>1240</v>
      </c>
      <c r="I207" s="2" t="s">
        <v>892</v>
      </c>
      <c r="J207" s="7" t="s">
        <v>924</v>
      </c>
      <c r="K207" s="2" t="s">
        <v>892</v>
      </c>
      <c r="L207" s="38">
        <f>INDEX((N206:P207,R206:T207),2,3,2)</f>
        <v>223</v>
      </c>
      <c r="N207" s="26">
        <v>21</v>
      </c>
      <c r="O207" s="26">
        <v>22</v>
      </c>
      <c r="P207" s="26">
        <v>23</v>
      </c>
      <c r="R207" s="26">
        <v>221</v>
      </c>
      <c r="S207" s="26">
        <v>222</v>
      </c>
      <c r="T207" s="26">
        <v>223</v>
      </c>
    </row>
    <row r="208" spans="1:41" ht="15">
      <c r="A208" s="5">
        <v>207</v>
      </c>
      <c r="B208" s="15" t="s">
        <v>903</v>
      </c>
      <c r="C208" s="16" t="s">
        <v>916</v>
      </c>
      <c r="E208" s="12"/>
      <c r="F208" s="2" t="s">
        <v>892</v>
      </c>
      <c r="G208" s="6" t="s">
        <v>889</v>
      </c>
      <c r="H208" s="6" t="s">
        <v>1241</v>
      </c>
      <c r="I208" s="2" t="s">
        <v>892</v>
      </c>
      <c r="J208" s="7" t="s">
        <v>923</v>
      </c>
      <c r="K208" s="2" t="s">
        <v>892</v>
      </c>
      <c r="L208" s="38" t="s">
        <v>1001</v>
      </c>
      <c r="N208" s="22" t="e">
        <f ca="1">INDIRECT("SO[2]",0)</f>
        <v>#REF!</v>
      </c>
      <c r="P208" s="25" t="s">
        <v>917</v>
      </c>
      <c r="S208" s="22" t="str">
        <f ca="1">INDIRECT(ADDRESS(0,2,4,0),0)</f>
        <v>ablak</v>
      </c>
      <c r="U208" s="25" t="s">
        <v>918</v>
      </c>
      <c r="X208" s="22" t="str">
        <f ca="1">INDIRECT(AD208,0)</f>
        <v>autó</v>
      </c>
      <c r="Z208" s="39" t="s">
        <v>1002</v>
      </c>
      <c r="AA208" s="39" t="s">
        <v>1004</v>
      </c>
      <c r="AB208" s="39" t="s">
        <v>1003</v>
      </c>
      <c r="AD208" s="40" t="str">
        <f>ADDRESS(AF208,AG208,AH208,AI208)</f>
        <v>RC[2]</v>
      </c>
      <c r="AF208" s="39">
        <v>0</v>
      </c>
      <c r="AG208" s="39">
        <v>2</v>
      </c>
      <c r="AH208" s="39">
        <v>4</v>
      </c>
      <c r="AI208" s="39">
        <v>0</v>
      </c>
      <c r="AK208" s="3"/>
      <c r="AM208" s="4"/>
      <c r="AO208" s="10"/>
    </row>
    <row r="209" spans="1:20" ht="15">
      <c r="A209" s="5">
        <v>208</v>
      </c>
      <c r="B209" s="15" t="s">
        <v>903</v>
      </c>
      <c r="D209" s="12" t="s">
        <v>915</v>
      </c>
      <c r="E209" s="12" t="s">
        <v>743</v>
      </c>
      <c r="F209" s="2" t="s">
        <v>892</v>
      </c>
      <c r="G209" s="6" t="s">
        <v>886</v>
      </c>
      <c r="H209" s="6" t="s">
        <v>1239</v>
      </c>
      <c r="I209" s="2" t="s">
        <v>892</v>
      </c>
      <c r="J209" s="7" t="s">
        <v>922</v>
      </c>
      <c r="K209" s="2" t="s">
        <v>892</v>
      </c>
      <c r="L209" s="38">
        <f>LOOKUP(12,N209:P209,R209:T209)</f>
        <v>312</v>
      </c>
      <c r="N209" s="26">
        <v>11</v>
      </c>
      <c r="O209" s="26">
        <v>12</v>
      </c>
      <c r="P209" s="26">
        <v>13</v>
      </c>
      <c r="R209" s="26">
        <v>311</v>
      </c>
      <c r="S209" s="26">
        <v>312</v>
      </c>
      <c r="T209" s="26">
        <v>313</v>
      </c>
    </row>
    <row r="210" spans="1:27" ht="15">
      <c r="A210" s="5">
        <v>209</v>
      </c>
      <c r="B210" s="15" t="s">
        <v>903</v>
      </c>
      <c r="D210" s="12" t="s">
        <v>915</v>
      </c>
      <c r="E210" s="12" t="s">
        <v>743</v>
      </c>
      <c r="F210" s="2" t="s">
        <v>892</v>
      </c>
      <c r="G210" s="6" t="s">
        <v>1225</v>
      </c>
      <c r="H210" s="6" t="s">
        <v>1224</v>
      </c>
      <c r="I210" s="2" t="s">
        <v>892</v>
      </c>
      <c r="J210" s="7" t="s">
        <v>1227</v>
      </c>
      <c r="K210" s="2" t="s">
        <v>892</v>
      </c>
      <c r="L210" s="38">
        <f>LOOKUP(12,X210:AA212)</f>
        <v>2012</v>
      </c>
      <c r="X210" s="26">
        <v>11</v>
      </c>
      <c r="Y210" s="26">
        <v>12</v>
      </c>
      <c r="Z210" s="26">
        <v>13</v>
      </c>
      <c r="AA210" s="26">
        <v>14</v>
      </c>
    </row>
    <row r="211" spans="1:27" ht="15">
      <c r="A211" s="5">
        <v>210</v>
      </c>
      <c r="B211" s="15" t="s">
        <v>903</v>
      </c>
      <c r="D211" s="12" t="s">
        <v>915</v>
      </c>
      <c r="E211" s="12" t="s">
        <v>743</v>
      </c>
      <c r="F211" s="2" t="s">
        <v>892</v>
      </c>
      <c r="G211" s="6" t="s">
        <v>1229</v>
      </c>
      <c r="H211" s="6" t="s">
        <v>1230</v>
      </c>
      <c r="I211" s="2" t="s">
        <v>892</v>
      </c>
      <c r="J211" s="7" t="s">
        <v>1228</v>
      </c>
      <c r="K211" s="2" t="s">
        <v>892</v>
      </c>
      <c r="L211" s="38">
        <f>MATCH(200,O211:Q211)</f>
        <v>2</v>
      </c>
      <c r="O211" s="24">
        <v>100</v>
      </c>
      <c r="P211" s="24">
        <v>200</v>
      </c>
      <c r="Q211" s="24">
        <v>300</v>
      </c>
      <c r="X211" s="26">
        <v>1011</v>
      </c>
      <c r="Y211" s="26">
        <v>1012</v>
      </c>
      <c r="Z211" s="26">
        <v>1013</v>
      </c>
      <c r="AA211" s="26">
        <v>1014</v>
      </c>
    </row>
    <row r="212" spans="1:27" ht="15">
      <c r="A212" s="5">
        <v>211</v>
      </c>
      <c r="B212" s="15" t="s">
        <v>903</v>
      </c>
      <c r="C212" s="16" t="s">
        <v>916</v>
      </c>
      <c r="E212" s="12" t="s">
        <v>743</v>
      </c>
      <c r="F212" s="2" t="s">
        <v>892</v>
      </c>
      <c r="G212" s="6" t="s">
        <v>934</v>
      </c>
      <c r="I212" s="2" t="s">
        <v>892</v>
      </c>
      <c r="J212" s="7" t="s">
        <v>1075</v>
      </c>
      <c r="K212" s="2" t="s">
        <v>892</v>
      </c>
      <c r="L212" s="38">
        <f ca="1">SUM(OFFSET(O212,0,3,2,5))</f>
        <v>22222</v>
      </c>
      <c r="M212" s="21"/>
      <c r="N212" s="21"/>
      <c r="O212" s="27"/>
      <c r="P212" s="21"/>
      <c r="Q212" s="21"/>
      <c r="R212" s="28">
        <v>1</v>
      </c>
      <c r="S212" s="28">
        <v>10</v>
      </c>
      <c r="T212" s="28">
        <v>100</v>
      </c>
      <c r="U212" s="28">
        <v>1000</v>
      </c>
      <c r="V212" s="28">
        <v>10000</v>
      </c>
      <c r="X212" s="26">
        <v>2011</v>
      </c>
      <c r="Y212" s="26">
        <v>2012</v>
      </c>
      <c r="Z212" s="26">
        <v>2013</v>
      </c>
      <c r="AA212" s="26">
        <v>2014</v>
      </c>
    </row>
    <row r="213" spans="1:22" ht="15">
      <c r="A213" s="5">
        <v>212</v>
      </c>
      <c r="B213" s="15" t="s">
        <v>903</v>
      </c>
      <c r="C213" s="16" t="s">
        <v>916</v>
      </c>
      <c r="E213" s="12" t="s">
        <v>743</v>
      </c>
      <c r="F213" s="2" t="s">
        <v>892</v>
      </c>
      <c r="G213" s="6" t="s">
        <v>935</v>
      </c>
      <c r="H213" s="6" t="s">
        <v>1242</v>
      </c>
      <c r="I213" s="2" t="s">
        <v>892</v>
      </c>
      <c r="J213" s="7" t="s">
        <v>921</v>
      </c>
      <c r="K213" s="2" t="s">
        <v>892</v>
      </c>
      <c r="L213" s="38">
        <f>ROW(N213)</f>
        <v>213</v>
      </c>
      <c r="N213" s="25"/>
      <c r="P213" s="25"/>
      <c r="Q213" s="25"/>
      <c r="R213" s="28">
        <v>1</v>
      </c>
      <c r="S213" s="28">
        <v>10</v>
      </c>
      <c r="T213" s="28">
        <v>100</v>
      </c>
      <c r="U213" s="28">
        <v>1000</v>
      </c>
      <c r="V213" s="28">
        <v>10000</v>
      </c>
    </row>
    <row r="214" spans="1:17" ht="15">
      <c r="A214" s="5">
        <v>213</v>
      </c>
      <c r="B214" s="15" t="s">
        <v>903</v>
      </c>
      <c r="C214" s="16" t="s">
        <v>916</v>
      </c>
      <c r="E214" s="12" t="s">
        <v>743</v>
      </c>
      <c r="F214" s="2" t="s">
        <v>892</v>
      </c>
      <c r="G214" s="6" t="s">
        <v>936</v>
      </c>
      <c r="H214" s="6" t="s">
        <v>1243</v>
      </c>
      <c r="I214" s="2" t="s">
        <v>892</v>
      </c>
      <c r="J214" s="7" t="s">
        <v>682</v>
      </c>
      <c r="K214" s="2" t="s">
        <v>892</v>
      </c>
      <c r="L214" s="38">
        <f>ROWS(P213:Q214)</f>
        <v>2</v>
      </c>
      <c r="P214" s="25"/>
      <c r="Q214" s="25"/>
    </row>
    <row r="215" spans="1:11" ht="15">
      <c r="A215" s="5">
        <v>214</v>
      </c>
      <c r="B215" s="15" t="s">
        <v>903</v>
      </c>
      <c r="E215" s="12"/>
      <c r="F215" s="2" t="s">
        <v>892</v>
      </c>
      <c r="G215" s="35" t="s">
        <v>683</v>
      </c>
      <c r="H215" s="35"/>
      <c r="I215" s="2" t="s">
        <v>892</v>
      </c>
      <c r="J215" s="35" t="s">
        <v>684</v>
      </c>
      <c r="K215" s="2" t="s">
        <v>892</v>
      </c>
    </row>
    <row r="216" spans="1:17" ht="15">
      <c r="A216" s="5">
        <v>215</v>
      </c>
      <c r="B216" s="15" t="s">
        <v>903</v>
      </c>
      <c r="C216" s="16" t="s">
        <v>987</v>
      </c>
      <c r="D216" s="12" t="s">
        <v>915</v>
      </c>
      <c r="E216" s="12" t="s">
        <v>743</v>
      </c>
      <c r="F216" s="2" t="s">
        <v>892</v>
      </c>
      <c r="G216" s="6" t="s">
        <v>914</v>
      </c>
      <c r="H216" s="6" t="s">
        <v>1237</v>
      </c>
      <c r="I216" s="2" t="s">
        <v>892</v>
      </c>
      <c r="J216" s="7" t="s">
        <v>1076</v>
      </c>
      <c r="K216" s="2" t="s">
        <v>892</v>
      </c>
      <c r="L216" s="38" t="s">
        <v>927</v>
      </c>
      <c r="N216" s="37">
        <f aca="true" t="array" ref="N216:Q218">TRANSPOSE(T202:V205)</f>
        <v>11</v>
      </c>
      <c r="O216" s="37">
        <v>21</v>
      </c>
      <c r="P216" s="37">
        <v>31</v>
      </c>
      <c r="Q216" s="37">
        <v>41</v>
      </c>
    </row>
    <row r="217" spans="1:21" ht="15">
      <c r="A217" s="5">
        <v>216</v>
      </c>
      <c r="B217" s="15" t="s">
        <v>903</v>
      </c>
      <c r="D217" s="12" t="s">
        <v>915</v>
      </c>
      <c r="E217" s="12" t="s">
        <v>743</v>
      </c>
      <c r="F217" s="2" t="s">
        <v>892</v>
      </c>
      <c r="G217" s="6" t="s">
        <v>1074</v>
      </c>
      <c r="H217" s="6" t="s">
        <v>1223</v>
      </c>
      <c r="I217" s="2" t="s">
        <v>892</v>
      </c>
      <c r="J217" s="7" t="s">
        <v>1226</v>
      </c>
      <c r="K217" s="2" t="s">
        <v>892</v>
      </c>
      <c r="L217" s="38">
        <f>VLOOKUP(31,S217:U220,3,0)</f>
        <v>33</v>
      </c>
      <c r="N217" s="37">
        <v>12</v>
      </c>
      <c r="O217" s="37">
        <v>22</v>
      </c>
      <c r="P217" s="37">
        <v>32</v>
      </c>
      <c r="Q217" s="37">
        <v>42</v>
      </c>
      <c r="S217" s="25">
        <v>11</v>
      </c>
      <c r="T217" s="25">
        <v>12</v>
      </c>
      <c r="U217" s="25">
        <v>13</v>
      </c>
    </row>
    <row r="218" spans="1:21" ht="15">
      <c r="A218" s="5">
        <v>217</v>
      </c>
      <c r="D218" s="12" t="s">
        <v>915</v>
      </c>
      <c r="E218" s="12"/>
      <c r="F218" s="2" t="s">
        <v>892</v>
      </c>
      <c r="G218" s="6" t="s">
        <v>928</v>
      </c>
      <c r="I218" s="2" t="s">
        <v>892</v>
      </c>
      <c r="K218" s="2" t="s">
        <v>892</v>
      </c>
      <c r="N218" s="37">
        <v>13</v>
      </c>
      <c r="O218" s="37">
        <v>23</v>
      </c>
      <c r="P218" s="37">
        <v>33</v>
      </c>
      <c r="Q218" s="37">
        <v>43</v>
      </c>
      <c r="S218" s="25">
        <v>21</v>
      </c>
      <c r="T218" s="25">
        <v>22</v>
      </c>
      <c r="U218" s="25">
        <v>23</v>
      </c>
    </row>
    <row r="219" spans="1:21" ht="15.75">
      <c r="A219" s="5">
        <v>218</v>
      </c>
      <c r="B219" s="15" t="s">
        <v>750</v>
      </c>
      <c r="D219" s="12" t="s">
        <v>915</v>
      </c>
      <c r="E219" s="12"/>
      <c r="F219" s="2" t="s">
        <v>892</v>
      </c>
      <c r="G219" s="11" t="s">
        <v>893</v>
      </c>
      <c r="H219" s="11"/>
      <c r="I219" s="2" t="s">
        <v>892</v>
      </c>
      <c r="K219" s="2" t="s">
        <v>892</v>
      </c>
      <c r="S219" s="25">
        <v>31</v>
      </c>
      <c r="T219" s="25">
        <v>32</v>
      </c>
      <c r="U219" s="25">
        <v>33</v>
      </c>
    </row>
    <row r="220" spans="1:11" ht="15">
      <c r="A220" s="5">
        <v>233</v>
      </c>
      <c r="B220" s="15" t="s">
        <v>750</v>
      </c>
      <c r="C220" s="16" t="s">
        <v>1061</v>
      </c>
      <c r="D220" s="12" t="s">
        <v>915</v>
      </c>
      <c r="E220" s="12" t="s">
        <v>743</v>
      </c>
      <c r="F220" s="2" t="s">
        <v>892</v>
      </c>
      <c r="G220" s="6" t="s">
        <v>1013</v>
      </c>
      <c r="H220" s="6" t="s">
        <v>1198</v>
      </c>
      <c r="I220" s="2" t="s">
        <v>892</v>
      </c>
      <c r="J220" s="52" t="s">
        <v>945</v>
      </c>
      <c r="K220" s="2" t="s">
        <v>892</v>
      </c>
    </row>
    <row r="221" spans="1:11" ht="15">
      <c r="A221" s="5">
        <v>240</v>
      </c>
      <c r="B221" s="15" t="s">
        <v>750</v>
      </c>
      <c r="C221" s="16" t="s">
        <v>1061</v>
      </c>
      <c r="D221" s="12" t="s">
        <v>915</v>
      </c>
      <c r="E221" s="12" t="s">
        <v>743</v>
      </c>
      <c r="F221" s="2" t="s">
        <v>892</v>
      </c>
      <c r="G221" s="6" t="s">
        <v>1014</v>
      </c>
      <c r="H221" s="6" t="s">
        <v>1014</v>
      </c>
      <c r="I221" s="2" t="s">
        <v>892</v>
      </c>
      <c r="J221" s="7" t="s">
        <v>767</v>
      </c>
      <c r="K221" s="2" t="s">
        <v>892</v>
      </c>
    </row>
    <row r="222" spans="1:11" ht="15">
      <c r="A222" s="5">
        <v>241</v>
      </c>
      <c r="B222" s="15" t="s">
        <v>750</v>
      </c>
      <c r="C222" s="16" t="s">
        <v>1061</v>
      </c>
      <c r="D222" s="12" t="s">
        <v>915</v>
      </c>
      <c r="E222" s="12" t="s">
        <v>743</v>
      </c>
      <c r="F222" s="2" t="s">
        <v>892</v>
      </c>
      <c r="G222" s="6" t="s">
        <v>1015</v>
      </c>
      <c r="H222" s="6" t="s">
        <v>1199</v>
      </c>
      <c r="I222" s="2" t="s">
        <v>892</v>
      </c>
      <c r="J222" s="7" t="s">
        <v>768</v>
      </c>
      <c r="K222" s="2" t="s">
        <v>892</v>
      </c>
    </row>
    <row r="223" spans="1:11" ht="15">
      <c r="A223" s="5">
        <v>242</v>
      </c>
      <c r="B223" s="15" t="s">
        <v>750</v>
      </c>
      <c r="C223" s="16" t="s">
        <v>1061</v>
      </c>
      <c r="D223" s="12" t="s">
        <v>915</v>
      </c>
      <c r="E223" s="12" t="s">
        <v>743</v>
      </c>
      <c r="F223" s="2" t="s">
        <v>892</v>
      </c>
      <c r="G223" s="6" t="s">
        <v>1016</v>
      </c>
      <c r="H223" s="6" t="s">
        <v>1016</v>
      </c>
      <c r="I223" s="2" t="s">
        <v>892</v>
      </c>
      <c r="J223" s="7" t="s">
        <v>769</v>
      </c>
      <c r="K223" s="2" t="s">
        <v>892</v>
      </c>
    </row>
    <row r="224" spans="1:12" ht="15">
      <c r="A224" s="5">
        <v>251</v>
      </c>
      <c r="B224" s="15" t="s">
        <v>750</v>
      </c>
      <c r="C224" s="16" t="s">
        <v>1061</v>
      </c>
      <c r="D224" s="12" t="s">
        <v>915</v>
      </c>
      <c r="E224" s="12" t="s">
        <v>743</v>
      </c>
      <c r="F224" s="2" t="s">
        <v>892</v>
      </c>
      <c r="G224" s="6" t="s">
        <v>775</v>
      </c>
      <c r="H224" s="6" t="s">
        <v>1200</v>
      </c>
      <c r="I224" s="2" t="s">
        <v>892</v>
      </c>
      <c r="J224" s="7" t="s">
        <v>948</v>
      </c>
      <c r="K224" s="2" t="s">
        <v>892</v>
      </c>
      <c r="L224" s="38">
        <f>POWER(2,3)</f>
        <v>8</v>
      </c>
    </row>
    <row r="225" spans="1:11" ht="15">
      <c r="A225" s="5">
        <v>221</v>
      </c>
      <c r="B225" s="15" t="s">
        <v>750</v>
      </c>
      <c r="C225" s="16" t="s">
        <v>1060</v>
      </c>
      <c r="D225" s="12" t="s">
        <v>915</v>
      </c>
      <c r="E225" s="12" t="s">
        <v>743</v>
      </c>
      <c r="F225" s="2" t="s">
        <v>892</v>
      </c>
      <c r="G225" s="6" t="s">
        <v>1017</v>
      </c>
      <c r="H225" s="6" t="s">
        <v>1017</v>
      </c>
      <c r="I225" s="2" t="s">
        <v>892</v>
      </c>
      <c r="J225" s="7" t="s">
        <v>1081</v>
      </c>
      <c r="K225" s="2" t="s">
        <v>892</v>
      </c>
    </row>
    <row r="226" spans="1:11" ht="15">
      <c r="A226" s="5">
        <v>223</v>
      </c>
      <c r="B226" s="15" t="s">
        <v>750</v>
      </c>
      <c r="C226" s="16" t="s">
        <v>1060</v>
      </c>
      <c r="D226" s="12" t="s">
        <v>915</v>
      </c>
      <c r="E226" s="12" t="s">
        <v>743</v>
      </c>
      <c r="F226" s="2" t="s">
        <v>892</v>
      </c>
      <c r="G226" s="6" t="s">
        <v>1018</v>
      </c>
      <c r="H226" s="6" t="s">
        <v>1018</v>
      </c>
      <c r="I226" s="2" t="s">
        <v>892</v>
      </c>
      <c r="J226" s="7" t="s">
        <v>1082</v>
      </c>
      <c r="K226" s="2" t="s">
        <v>892</v>
      </c>
    </row>
    <row r="227" spans="1:11" ht="15">
      <c r="A227" s="5">
        <v>226</v>
      </c>
      <c r="B227" s="15" t="s">
        <v>750</v>
      </c>
      <c r="C227" s="16" t="s">
        <v>1060</v>
      </c>
      <c r="D227" s="12" t="s">
        <v>915</v>
      </c>
      <c r="E227" s="12" t="s">
        <v>743</v>
      </c>
      <c r="F227" s="2" t="s">
        <v>892</v>
      </c>
      <c r="G227" s="6" t="s">
        <v>1019</v>
      </c>
      <c r="H227" s="6" t="s">
        <v>1019</v>
      </c>
      <c r="I227" s="2" t="s">
        <v>892</v>
      </c>
      <c r="J227" s="7" t="s">
        <v>1083</v>
      </c>
      <c r="K227" s="2" t="s">
        <v>892</v>
      </c>
    </row>
    <row r="228" spans="1:11" ht="15">
      <c r="A228" s="5">
        <v>230</v>
      </c>
      <c r="B228" s="15" t="s">
        <v>750</v>
      </c>
      <c r="C228" s="16" t="s">
        <v>1060</v>
      </c>
      <c r="D228" s="12" t="s">
        <v>915</v>
      </c>
      <c r="E228" s="12" t="s">
        <v>743</v>
      </c>
      <c r="F228" s="2" t="s">
        <v>892</v>
      </c>
      <c r="G228" s="6" t="s">
        <v>1020</v>
      </c>
      <c r="H228" s="6" t="s">
        <v>1020</v>
      </c>
      <c r="I228" s="2" t="s">
        <v>892</v>
      </c>
      <c r="J228" s="7" t="s">
        <v>1078</v>
      </c>
      <c r="K228" s="2" t="s">
        <v>892</v>
      </c>
    </row>
    <row r="229" spans="1:11" ht="15">
      <c r="A229" s="5">
        <v>264</v>
      </c>
      <c r="B229" s="15" t="s">
        <v>750</v>
      </c>
      <c r="C229" s="16" t="s">
        <v>1060</v>
      </c>
      <c r="D229" s="12" t="s">
        <v>915</v>
      </c>
      <c r="E229" s="12" t="s">
        <v>743</v>
      </c>
      <c r="F229" s="2" t="s">
        <v>892</v>
      </c>
      <c r="G229" s="6" t="s">
        <v>960</v>
      </c>
      <c r="H229" s="6" t="s">
        <v>960</v>
      </c>
      <c r="I229" s="2" t="s">
        <v>892</v>
      </c>
      <c r="J229" s="7" t="s">
        <v>1077</v>
      </c>
      <c r="K229" s="2" t="s">
        <v>892</v>
      </c>
    </row>
    <row r="230" spans="1:11" ht="15">
      <c r="A230" s="5">
        <v>277</v>
      </c>
      <c r="B230" s="15" t="s">
        <v>750</v>
      </c>
      <c r="C230" s="16" t="s">
        <v>1060</v>
      </c>
      <c r="D230" s="12" t="s">
        <v>915</v>
      </c>
      <c r="E230" s="12" t="s">
        <v>743</v>
      </c>
      <c r="F230" s="2" t="s">
        <v>892</v>
      </c>
      <c r="G230" s="6" t="s">
        <v>964</v>
      </c>
      <c r="H230" s="6" t="s">
        <v>964</v>
      </c>
      <c r="I230" s="2" t="s">
        <v>892</v>
      </c>
      <c r="J230" s="7" t="s">
        <v>1079</v>
      </c>
      <c r="K230" s="2" t="s">
        <v>892</v>
      </c>
    </row>
    <row r="231" spans="1:13" ht="15">
      <c r="A231" s="5">
        <v>227</v>
      </c>
      <c r="B231" s="15" t="s">
        <v>750</v>
      </c>
      <c r="C231" s="16" t="s">
        <v>1059</v>
      </c>
      <c r="D231" s="12" t="s">
        <v>915</v>
      </c>
      <c r="E231" s="12" t="s">
        <v>743</v>
      </c>
      <c r="F231" s="2" t="s">
        <v>892</v>
      </c>
      <c r="G231" s="6" t="s">
        <v>1021</v>
      </c>
      <c r="H231" s="6" t="s">
        <v>1254</v>
      </c>
      <c r="I231" s="2" t="s">
        <v>892</v>
      </c>
      <c r="J231" s="7" t="s">
        <v>974</v>
      </c>
      <c r="K231" s="2" t="s">
        <v>892</v>
      </c>
      <c r="L231" s="38">
        <f>CEILING(5.8,2)</f>
        <v>6</v>
      </c>
      <c r="M231" s="19">
        <f>CEILING(-5.8,-2)</f>
        <v>-6</v>
      </c>
    </row>
    <row r="232" spans="1:11" ht="15">
      <c r="A232" s="5">
        <v>232</v>
      </c>
      <c r="B232" s="15" t="s">
        <v>750</v>
      </c>
      <c r="C232" s="16" t="s">
        <v>1059</v>
      </c>
      <c r="D232" s="12" t="s">
        <v>915</v>
      </c>
      <c r="E232" s="12" t="s">
        <v>743</v>
      </c>
      <c r="F232" s="2" t="s">
        <v>892</v>
      </c>
      <c r="G232" s="6" t="s">
        <v>965</v>
      </c>
      <c r="H232" s="6" t="s">
        <v>1201</v>
      </c>
      <c r="I232" s="2" t="s">
        <v>892</v>
      </c>
      <c r="J232" s="7" t="s">
        <v>975</v>
      </c>
      <c r="K232" s="2" t="s">
        <v>892</v>
      </c>
    </row>
    <row r="233" spans="1:13" ht="15">
      <c r="A233" s="5">
        <v>236</v>
      </c>
      <c r="B233" s="15" t="s">
        <v>750</v>
      </c>
      <c r="C233" s="16" t="s">
        <v>1059</v>
      </c>
      <c r="D233" s="12" t="s">
        <v>915</v>
      </c>
      <c r="E233" s="12" t="s">
        <v>743</v>
      </c>
      <c r="F233" s="2" t="s">
        <v>892</v>
      </c>
      <c r="G233" s="6" t="s">
        <v>1022</v>
      </c>
      <c r="H233" s="6" t="s">
        <v>1255</v>
      </c>
      <c r="I233" s="2" t="s">
        <v>892</v>
      </c>
      <c r="J233" s="7" t="s">
        <v>976</v>
      </c>
      <c r="K233" s="2" t="s">
        <v>892</v>
      </c>
      <c r="L233" s="38">
        <f>FLOOR(5.8,2)</f>
        <v>4</v>
      </c>
      <c r="M233" s="19">
        <f>FLOOR(-5.8,-2)</f>
        <v>-4</v>
      </c>
    </row>
    <row r="234" spans="1:12" ht="15">
      <c r="A234" s="5">
        <v>238</v>
      </c>
      <c r="B234" s="15" t="s">
        <v>750</v>
      </c>
      <c r="C234" s="16" t="s">
        <v>1059</v>
      </c>
      <c r="D234" s="12" t="s">
        <v>915</v>
      </c>
      <c r="E234" s="12" t="s">
        <v>743</v>
      </c>
      <c r="F234" s="2" t="s">
        <v>892</v>
      </c>
      <c r="G234" s="6" t="s">
        <v>1023</v>
      </c>
      <c r="H234" s="6" t="s">
        <v>1023</v>
      </c>
      <c r="I234" s="2" t="s">
        <v>892</v>
      </c>
      <c r="J234" s="7" t="s">
        <v>943</v>
      </c>
      <c r="K234" s="2" t="s">
        <v>892</v>
      </c>
      <c r="L234" s="38">
        <f>INT(-5.8)</f>
        <v>-6</v>
      </c>
    </row>
    <row r="235" spans="1:13" ht="15">
      <c r="A235" s="5">
        <v>247</v>
      </c>
      <c r="B235" s="15" t="s">
        <v>750</v>
      </c>
      <c r="C235" s="16" t="s">
        <v>1059</v>
      </c>
      <c r="D235" s="12" t="s">
        <v>915</v>
      </c>
      <c r="E235" s="12" t="s">
        <v>743</v>
      </c>
      <c r="F235" s="2" t="s">
        <v>892</v>
      </c>
      <c r="G235" s="6" t="s">
        <v>1024</v>
      </c>
      <c r="H235" s="6" t="s">
        <v>1024</v>
      </c>
      <c r="I235" s="2" t="s">
        <v>892</v>
      </c>
      <c r="J235" s="7" t="s">
        <v>1011</v>
      </c>
      <c r="K235" s="2" t="s">
        <v>892</v>
      </c>
      <c r="L235" s="38">
        <f>MROUND(19.5,3)</f>
        <v>21</v>
      </c>
      <c r="M235" s="19">
        <f>MROUND(19.5,3)</f>
        <v>21</v>
      </c>
    </row>
    <row r="236" spans="1:12" ht="15">
      <c r="A236" s="5">
        <v>249</v>
      </c>
      <c r="B236" s="15" t="s">
        <v>750</v>
      </c>
      <c r="C236" s="16" t="s">
        <v>1059</v>
      </c>
      <c r="D236" s="12" t="s">
        <v>915</v>
      </c>
      <c r="E236" s="12" t="s">
        <v>743</v>
      </c>
      <c r="F236" s="2" t="s">
        <v>892</v>
      </c>
      <c r="G236" s="6" t="s">
        <v>774</v>
      </c>
      <c r="H236" s="6" t="s">
        <v>1202</v>
      </c>
      <c r="I236" s="2" t="s">
        <v>892</v>
      </c>
      <c r="J236" s="7" t="s">
        <v>1012</v>
      </c>
      <c r="K236" s="2" t="s">
        <v>892</v>
      </c>
      <c r="L236" s="38">
        <f>ODD(3.2)</f>
        <v>5</v>
      </c>
    </row>
    <row r="237" spans="1:12" ht="15">
      <c r="A237" s="5">
        <v>258</v>
      </c>
      <c r="B237" s="15" t="s">
        <v>750</v>
      </c>
      <c r="C237" s="16" t="s">
        <v>1059</v>
      </c>
      <c r="D237" s="12" t="s">
        <v>915</v>
      </c>
      <c r="E237" s="12" t="s">
        <v>743</v>
      </c>
      <c r="F237" s="2" t="s">
        <v>892</v>
      </c>
      <c r="G237" s="6" t="s">
        <v>957</v>
      </c>
      <c r="H237" s="6" t="s">
        <v>1197</v>
      </c>
      <c r="I237" s="2" t="s">
        <v>892</v>
      </c>
      <c r="J237" s="7" t="s">
        <v>1008</v>
      </c>
      <c r="K237" s="2" t="s">
        <v>892</v>
      </c>
      <c r="L237" s="38">
        <f>ROUND(-45.567,2)</f>
        <v>-45.57</v>
      </c>
    </row>
    <row r="238" spans="1:12" ht="15">
      <c r="A238" s="5">
        <v>259</v>
      </c>
      <c r="B238" s="15" t="s">
        <v>750</v>
      </c>
      <c r="C238" s="16" t="s">
        <v>1059</v>
      </c>
      <c r="D238" s="12" t="s">
        <v>915</v>
      </c>
      <c r="E238" s="12" t="s">
        <v>743</v>
      </c>
      <c r="F238" s="2" t="s">
        <v>892</v>
      </c>
      <c r="G238" s="6" t="s">
        <v>956</v>
      </c>
      <c r="H238" s="6" t="s">
        <v>1196</v>
      </c>
      <c r="I238" s="2" t="s">
        <v>892</v>
      </c>
      <c r="J238" s="7" t="s">
        <v>1009</v>
      </c>
      <c r="K238" s="2" t="s">
        <v>892</v>
      </c>
      <c r="L238" s="38">
        <f>ROUNDDOWN(-45.567,2)</f>
        <v>-45.56</v>
      </c>
    </row>
    <row r="239" spans="1:12" ht="15">
      <c r="A239" s="5">
        <v>260</v>
      </c>
      <c r="B239" s="15" t="s">
        <v>750</v>
      </c>
      <c r="C239" s="16" t="s">
        <v>1059</v>
      </c>
      <c r="D239" s="12" t="s">
        <v>915</v>
      </c>
      <c r="E239" s="12" t="s">
        <v>743</v>
      </c>
      <c r="F239" s="2" t="s">
        <v>892</v>
      </c>
      <c r="G239" s="6" t="s">
        <v>958</v>
      </c>
      <c r="H239" s="6" t="s">
        <v>1195</v>
      </c>
      <c r="I239" s="2" t="s">
        <v>892</v>
      </c>
      <c r="J239" s="7" t="s">
        <v>1010</v>
      </c>
      <c r="K239" s="2" t="s">
        <v>892</v>
      </c>
      <c r="L239" s="38">
        <f>ROUNDUP(3.43,1)</f>
        <v>3.5</v>
      </c>
    </row>
    <row r="240" spans="1:12" ht="15">
      <c r="A240" s="5">
        <v>278</v>
      </c>
      <c r="B240" s="15" t="s">
        <v>750</v>
      </c>
      <c r="C240" s="16" t="s">
        <v>1059</v>
      </c>
      <c r="D240" s="12" t="s">
        <v>915</v>
      </c>
      <c r="E240" s="12" t="s">
        <v>743</v>
      </c>
      <c r="F240" s="2" t="s">
        <v>892</v>
      </c>
      <c r="G240" s="6" t="s">
        <v>748</v>
      </c>
      <c r="H240" s="6" t="s">
        <v>1194</v>
      </c>
      <c r="I240" s="2" t="s">
        <v>892</v>
      </c>
      <c r="J240" s="7" t="s">
        <v>1007</v>
      </c>
      <c r="K240" s="2" t="s">
        <v>892</v>
      </c>
      <c r="L240" s="38">
        <f>TRUNC(-45.567,2)</f>
        <v>-45.56</v>
      </c>
    </row>
    <row r="241" spans="1:12" ht="15">
      <c r="A241" s="5">
        <v>228</v>
      </c>
      <c r="B241" s="15" t="s">
        <v>750</v>
      </c>
      <c r="C241" s="16" t="s">
        <v>1058</v>
      </c>
      <c r="D241" s="12" t="s">
        <v>915</v>
      </c>
      <c r="E241" s="12" t="s">
        <v>743</v>
      </c>
      <c r="F241" s="2" t="s">
        <v>892</v>
      </c>
      <c r="G241" s="6" t="s">
        <v>746</v>
      </c>
      <c r="H241" s="6" t="s">
        <v>1193</v>
      </c>
      <c r="I241" s="2" t="s">
        <v>892</v>
      </c>
      <c r="J241" s="7" t="s">
        <v>1080</v>
      </c>
      <c r="K241" s="2" t="s">
        <v>892</v>
      </c>
      <c r="L241" s="38">
        <f>COMBIN(5,2)</f>
        <v>10</v>
      </c>
    </row>
    <row r="242" spans="1:11" ht="15">
      <c r="A242" s="5">
        <v>234</v>
      </c>
      <c r="B242" s="15" t="s">
        <v>750</v>
      </c>
      <c r="C242" s="16" t="s">
        <v>1058</v>
      </c>
      <c r="D242" s="12" t="s">
        <v>915</v>
      </c>
      <c r="E242" s="12" t="s">
        <v>743</v>
      </c>
      <c r="F242" s="2" t="s">
        <v>892</v>
      </c>
      <c r="G242" s="6" t="s">
        <v>977</v>
      </c>
      <c r="H242" s="6" t="s">
        <v>1192</v>
      </c>
      <c r="I242" s="2" t="s">
        <v>892</v>
      </c>
      <c r="J242" s="7" t="s">
        <v>978</v>
      </c>
      <c r="K242" s="2" t="s">
        <v>892</v>
      </c>
    </row>
    <row r="243" spans="1:13" ht="15">
      <c r="A243" s="5">
        <v>235</v>
      </c>
      <c r="B243" s="15" t="s">
        <v>750</v>
      </c>
      <c r="C243" s="16" t="s">
        <v>1058</v>
      </c>
      <c r="E243" s="12" t="s">
        <v>743</v>
      </c>
      <c r="F243" s="2" t="s">
        <v>892</v>
      </c>
      <c r="G243" s="6" t="s">
        <v>966</v>
      </c>
      <c r="H243" s="6" t="s">
        <v>966</v>
      </c>
      <c r="I243" s="2" t="s">
        <v>892</v>
      </c>
      <c r="J243" s="7" t="s">
        <v>1005</v>
      </c>
      <c r="K243" s="2" t="s">
        <v>892</v>
      </c>
      <c r="L243" s="38">
        <f>FACTDOUBLE(4)</f>
        <v>8</v>
      </c>
      <c r="M243" s="19">
        <f>FACTDOUBLE(5)</f>
        <v>15</v>
      </c>
    </row>
    <row r="244" spans="1:13" ht="15">
      <c r="A244" s="5">
        <v>248</v>
      </c>
      <c r="B244" s="15" t="s">
        <v>750</v>
      </c>
      <c r="C244" s="16" t="s">
        <v>1058</v>
      </c>
      <c r="D244" s="12" t="s">
        <v>915</v>
      </c>
      <c r="E244" s="12" t="s">
        <v>743</v>
      </c>
      <c r="F244" s="2" t="s">
        <v>892</v>
      </c>
      <c r="G244" s="6" t="s">
        <v>747</v>
      </c>
      <c r="H244" s="6" t="s">
        <v>747</v>
      </c>
      <c r="I244" s="2" t="s">
        <v>892</v>
      </c>
      <c r="J244" s="7" t="s">
        <v>947</v>
      </c>
      <c r="K244" s="2" t="s">
        <v>892</v>
      </c>
      <c r="L244" s="38">
        <f>MULTINOMIAL(2,3,4)</f>
        <v>1259.9999999999989</v>
      </c>
      <c r="M244" s="19">
        <f>FACT(9)/(FACT(2)*FACT(3)*FACT(4))</f>
        <v>1260</v>
      </c>
    </row>
    <row r="245" spans="1:11" ht="15">
      <c r="A245" s="5">
        <v>243</v>
      </c>
      <c r="B245" s="15" t="s">
        <v>750</v>
      </c>
      <c r="C245" s="16" t="s">
        <v>987</v>
      </c>
      <c r="D245" s="12" t="s">
        <v>915</v>
      </c>
      <c r="E245" s="12" t="s">
        <v>743</v>
      </c>
      <c r="F245" s="2" t="s">
        <v>892</v>
      </c>
      <c r="G245" s="6" t="s">
        <v>861</v>
      </c>
      <c r="H245" s="6" t="s">
        <v>1203</v>
      </c>
      <c r="I245" s="2" t="s">
        <v>892</v>
      </c>
      <c r="J245" s="7" t="s">
        <v>770</v>
      </c>
      <c r="K245" s="2" t="s">
        <v>892</v>
      </c>
    </row>
    <row r="246" spans="1:11" ht="15">
      <c r="A246" s="5">
        <v>244</v>
      </c>
      <c r="B246" s="15" t="s">
        <v>750</v>
      </c>
      <c r="C246" s="16" t="s">
        <v>987</v>
      </c>
      <c r="D246" s="12" t="s">
        <v>915</v>
      </c>
      <c r="E246" s="12" t="s">
        <v>743</v>
      </c>
      <c r="F246" s="2" t="s">
        <v>892</v>
      </c>
      <c r="G246" s="6" t="s">
        <v>862</v>
      </c>
      <c r="H246" s="6" t="s">
        <v>1204</v>
      </c>
      <c r="I246" s="2" t="s">
        <v>892</v>
      </c>
      <c r="J246" s="7" t="s">
        <v>771</v>
      </c>
      <c r="K246" s="2" t="s">
        <v>892</v>
      </c>
    </row>
    <row r="247" spans="1:11" ht="15">
      <c r="A247" s="5">
        <v>245</v>
      </c>
      <c r="B247" s="15" t="s">
        <v>750</v>
      </c>
      <c r="C247" s="16" t="s">
        <v>987</v>
      </c>
      <c r="D247" s="12" t="s">
        <v>915</v>
      </c>
      <c r="E247" s="12" t="s">
        <v>743</v>
      </c>
      <c r="F247" s="2" t="s">
        <v>892</v>
      </c>
      <c r="G247" s="6" t="s">
        <v>863</v>
      </c>
      <c r="H247" s="6" t="s">
        <v>1191</v>
      </c>
      <c r="I247" s="2" t="s">
        <v>892</v>
      </c>
      <c r="J247" s="7" t="s">
        <v>772</v>
      </c>
      <c r="K247" s="2" t="s">
        <v>892</v>
      </c>
    </row>
    <row r="248" spans="1:19" ht="15">
      <c r="A248" s="5">
        <v>261</v>
      </c>
      <c r="B248" s="15" t="s">
        <v>750</v>
      </c>
      <c r="C248" s="16" t="s">
        <v>1057</v>
      </c>
      <c r="D248" s="12" t="s">
        <v>915</v>
      </c>
      <c r="E248" s="12" t="s">
        <v>743</v>
      </c>
      <c r="F248" s="2" t="s">
        <v>892</v>
      </c>
      <c r="G248" s="6" t="s">
        <v>981</v>
      </c>
      <c r="H248" s="6" t="s">
        <v>1217</v>
      </c>
      <c r="I248" s="2" t="s">
        <v>892</v>
      </c>
      <c r="J248" s="7" t="s">
        <v>1006</v>
      </c>
      <c r="K248" s="2" t="s">
        <v>892</v>
      </c>
      <c r="L248" s="38">
        <f>SERIESSUM(2,1,1,Q248:S248)</f>
        <v>14</v>
      </c>
      <c r="Q248" s="24">
        <v>1</v>
      </c>
      <c r="R248" s="24">
        <v>1</v>
      </c>
      <c r="S248" s="24">
        <v>1</v>
      </c>
    </row>
    <row r="249" spans="1:11" ht="15">
      <c r="A249" s="5">
        <v>267</v>
      </c>
      <c r="B249" s="15" t="s">
        <v>750</v>
      </c>
      <c r="C249" s="16" t="s">
        <v>1057</v>
      </c>
      <c r="E249" s="12" t="s">
        <v>743</v>
      </c>
      <c r="F249" s="2" t="s">
        <v>892</v>
      </c>
      <c r="G249" s="6" t="s">
        <v>979</v>
      </c>
      <c r="H249" s="58" t="s">
        <v>1218</v>
      </c>
      <c r="I249" s="2" t="s">
        <v>892</v>
      </c>
      <c r="J249" s="7" t="s">
        <v>980</v>
      </c>
      <c r="K249" s="2" t="s">
        <v>892</v>
      </c>
    </row>
    <row r="250" spans="1:19" ht="15">
      <c r="A250" s="5">
        <v>268</v>
      </c>
      <c r="B250" s="15" t="s">
        <v>750</v>
      </c>
      <c r="C250" s="16" t="s">
        <v>1057</v>
      </c>
      <c r="D250" s="12" t="s">
        <v>915</v>
      </c>
      <c r="E250" s="12" t="s">
        <v>743</v>
      </c>
      <c r="F250" s="2" t="s">
        <v>892</v>
      </c>
      <c r="G250" s="6" t="s">
        <v>962</v>
      </c>
      <c r="H250" s="6" t="s">
        <v>1190</v>
      </c>
      <c r="I250" s="2" t="s">
        <v>892</v>
      </c>
      <c r="J250" s="7" t="s">
        <v>989</v>
      </c>
      <c r="K250" s="2" t="s">
        <v>892</v>
      </c>
      <c r="L250" s="38">
        <f>SUM(Q250:S250)</f>
        <v>9</v>
      </c>
      <c r="Q250" s="24">
        <v>2</v>
      </c>
      <c r="R250" s="24">
        <v>3</v>
      </c>
      <c r="S250" s="24">
        <v>4</v>
      </c>
    </row>
    <row r="251" spans="1:23" ht="15">
      <c r="A251" s="5">
        <v>269</v>
      </c>
      <c r="B251" s="15" t="s">
        <v>750</v>
      </c>
      <c r="C251" s="16" t="s">
        <v>1057</v>
      </c>
      <c r="D251" s="12" t="s">
        <v>915</v>
      </c>
      <c r="E251" s="12" t="s">
        <v>743</v>
      </c>
      <c r="F251" s="2" t="s">
        <v>892</v>
      </c>
      <c r="G251" s="6" t="s">
        <v>752</v>
      </c>
      <c r="H251" s="6" t="s">
        <v>1216</v>
      </c>
      <c r="I251" s="2" t="s">
        <v>892</v>
      </c>
      <c r="J251" s="7" t="s">
        <v>952</v>
      </c>
      <c r="K251" s="2" t="s">
        <v>892</v>
      </c>
      <c r="L251" s="38">
        <f>SUMIF(Q251:S251,"&gt;2",U251:W251)</f>
        <v>50</v>
      </c>
      <c r="Q251" s="24">
        <v>2</v>
      </c>
      <c r="R251" s="24">
        <v>3</v>
      </c>
      <c r="S251" s="24">
        <v>4</v>
      </c>
      <c r="U251" s="24">
        <v>10</v>
      </c>
      <c r="V251" s="24">
        <v>20</v>
      </c>
      <c r="W251" s="24">
        <v>30</v>
      </c>
    </row>
    <row r="252" spans="1:27" ht="15">
      <c r="A252" s="5">
        <v>270</v>
      </c>
      <c r="B252" s="15" t="s">
        <v>750</v>
      </c>
      <c r="C252" s="16" t="s">
        <v>1057</v>
      </c>
      <c r="D252" s="12" t="s">
        <v>915</v>
      </c>
      <c r="E252" s="12" t="s">
        <v>743</v>
      </c>
      <c r="F252" s="2" t="s">
        <v>892</v>
      </c>
      <c r="G252" s="6" t="s">
        <v>749</v>
      </c>
      <c r="H252" s="58" t="s">
        <v>1218</v>
      </c>
      <c r="I252" s="2" t="s">
        <v>892</v>
      </c>
      <c r="J252" s="7" t="s">
        <v>953</v>
      </c>
      <c r="K252" s="2" t="s">
        <v>892</v>
      </c>
      <c r="L252" s="38" t="e">
        <f>_xlfnSUMIFS(Q252:S252,U252:W252,"&gt;1",Y252:AA252,"&lt;3")</f>
        <v>#NAME?</v>
      </c>
      <c r="Q252" s="25">
        <v>10</v>
      </c>
      <c r="R252" s="25">
        <v>20</v>
      </c>
      <c r="S252" s="25">
        <v>30</v>
      </c>
      <c r="U252" s="25">
        <v>1</v>
      </c>
      <c r="V252" s="25">
        <v>2</v>
      </c>
      <c r="W252" s="25">
        <v>3</v>
      </c>
      <c r="Y252" s="25">
        <v>1</v>
      </c>
      <c r="Z252" s="25">
        <v>2</v>
      </c>
      <c r="AA252" s="25">
        <v>3</v>
      </c>
    </row>
    <row r="253" spans="1:23" ht="15">
      <c r="A253" s="5">
        <v>271</v>
      </c>
      <c r="B253" s="15" t="s">
        <v>750</v>
      </c>
      <c r="C253" s="16" t="s">
        <v>1057</v>
      </c>
      <c r="D253" s="12" t="s">
        <v>915</v>
      </c>
      <c r="E253" s="12" t="s">
        <v>743</v>
      </c>
      <c r="F253" s="2" t="s">
        <v>892</v>
      </c>
      <c r="G253" s="6" t="s">
        <v>864</v>
      </c>
      <c r="H253" s="6" t="s">
        <v>1205</v>
      </c>
      <c r="I253" s="2" t="s">
        <v>892</v>
      </c>
      <c r="J253" s="7" t="s">
        <v>954</v>
      </c>
      <c r="K253" s="2" t="s">
        <v>892</v>
      </c>
      <c r="L253" s="38">
        <f>SUMPRODUCT(Q253:S253,U253:W253)</f>
        <v>14</v>
      </c>
      <c r="Q253" s="24">
        <v>1</v>
      </c>
      <c r="R253" s="24">
        <v>2</v>
      </c>
      <c r="S253" s="24">
        <v>3</v>
      </c>
      <c r="U253" s="24">
        <v>1</v>
      </c>
      <c r="V253" s="24">
        <v>2</v>
      </c>
      <c r="W253" s="24">
        <v>3</v>
      </c>
    </row>
    <row r="254" spans="1:19" ht="15">
      <c r="A254" s="5">
        <v>272</v>
      </c>
      <c r="B254" s="15" t="s">
        <v>750</v>
      </c>
      <c r="C254" s="16" t="s">
        <v>1057</v>
      </c>
      <c r="D254" s="12" t="s">
        <v>915</v>
      </c>
      <c r="E254" s="12" t="s">
        <v>743</v>
      </c>
      <c r="F254" s="2" t="s">
        <v>892</v>
      </c>
      <c r="G254" s="6" t="s">
        <v>1025</v>
      </c>
      <c r="H254" s="6" t="s">
        <v>1212</v>
      </c>
      <c r="I254" s="2" t="s">
        <v>892</v>
      </c>
      <c r="J254" s="7" t="s">
        <v>955</v>
      </c>
      <c r="K254" s="2" t="s">
        <v>892</v>
      </c>
      <c r="L254" s="38">
        <f>SUMSQ(Q254:S254)</f>
        <v>14</v>
      </c>
      <c r="Q254" s="24">
        <v>1</v>
      </c>
      <c r="R254" s="24">
        <v>2</v>
      </c>
      <c r="S254" s="24">
        <v>3</v>
      </c>
    </row>
    <row r="255" spans="1:11" ht="15">
      <c r="A255" s="5">
        <v>273</v>
      </c>
      <c r="B255" s="15" t="s">
        <v>750</v>
      </c>
      <c r="C255" s="16" t="s">
        <v>1057</v>
      </c>
      <c r="E255" s="12" t="s">
        <v>743</v>
      </c>
      <c r="F255" s="2" t="s">
        <v>892</v>
      </c>
      <c r="G255" s="6" t="s">
        <v>865</v>
      </c>
      <c r="H255" s="6" t="s">
        <v>1213</v>
      </c>
      <c r="I255" s="2" t="s">
        <v>892</v>
      </c>
      <c r="J255" s="7" t="s">
        <v>784</v>
      </c>
      <c r="K255" s="2" t="s">
        <v>892</v>
      </c>
    </row>
    <row r="256" spans="1:11" ht="15">
      <c r="A256" s="5">
        <v>274</v>
      </c>
      <c r="B256" s="15" t="s">
        <v>750</v>
      </c>
      <c r="C256" s="16" t="s">
        <v>1057</v>
      </c>
      <c r="E256" s="12" t="s">
        <v>743</v>
      </c>
      <c r="F256" s="2" t="s">
        <v>892</v>
      </c>
      <c r="G256" s="6" t="s">
        <v>866</v>
      </c>
      <c r="H256" s="6" t="s">
        <v>1214</v>
      </c>
      <c r="I256" s="2" t="s">
        <v>892</v>
      </c>
      <c r="J256" s="7" t="s">
        <v>785</v>
      </c>
      <c r="K256" s="2" t="s">
        <v>892</v>
      </c>
    </row>
    <row r="257" spans="1:23" ht="15">
      <c r="A257" s="5">
        <v>275</v>
      </c>
      <c r="B257" s="15" t="s">
        <v>750</v>
      </c>
      <c r="C257" s="16" t="s">
        <v>1057</v>
      </c>
      <c r="D257" s="12" t="s">
        <v>915</v>
      </c>
      <c r="E257" s="12" t="s">
        <v>743</v>
      </c>
      <c r="F257" s="2" t="s">
        <v>892</v>
      </c>
      <c r="G257" s="6" t="s">
        <v>786</v>
      </c>
      <c r="H257" s="6" t="s">
        <v>1215</v>
      </c>
      <c r="I257" s="2" t="s">
        <v>892</v>
      </c>
      <c r="J257" s="7" t="s">
        <v>783</v>
      </c>
      <c r="K257" s="2" t="s">
        <v>892</v>
      </c>
      <c r="L257" s="38">
        <f>SUMXMY2(Q257:S257,U257:W257)</f>
        <v>5</v>
      </c>
      <c r="Q257" s="25">
        <v>1</v>
      </c>
      <c r="R257" s="25">
        <v>2</v>
      </c>
      <c r="S257" s="25">
        <v>3</v>
      </c>
      <c r="U257" s="25">
        <v>1</v>
      </c>
      <c r="V257" s="25">
        <v>1</v>
      </c>
      <c r="W257" s="25">
        <v>1</v>
      </c>
    </row>
    <row r="258" spans="1:11" ht="15">
      <c r="A258" s="5">
        <v>220</v>
      </c>
      <c r="B258" s="15" t="s">
        <v>750</v>
      </c>
      <c r="C258" s="16" t="s">
        <v>1056</v>
      </c>
      <c r="D258" s="12" t="s">
        <v>915</v>
      </c>
      <c r="E258" s="12" t="s">
        <v>743</v>
      </c>
      <c r="F258" s="2" t="s">
        <v>892</v>
      </c>
      <c r="G258" s="6" t="s">
        <v>971</v>
      </c>
      <c r="H258" s="6" t="s">
        <v>971</v>
      </c>
      <c r="I258" s="2" t="s">
        <v>892</v>
      </c>
      <c r="J258" s="7" t="s">
        <v>761</v>
      </c>
      <c r="K258" s="2" t="s">
        <v>892</v>
      </c>
    </row>
    <row r="259" spans="1:11" ht="15">
      <c r="A259" s="5">
        <v>222</v>
      </c>
      <c r="B259" s="15" t="s">
        <v>750</v>
      </c>
      <c r="C259" s="16" t="s">
        <v>1056</v>
      </c>
      <c r="D259" s="12" t="s">
        <v>915</v>
      </c>
      <c r="E259" s="12" t="s">
        <v>743</v>
      </c>
      <c r="F259" s="2" t="s">
        <v>892</v>
      </c>
      <c r="G259" s="6" t="s">
        <v>972</v>
      </c>
      <c r="H259" s="6" t="s">
        <v>972</v>
      </c>
      <c r="I259" s="2" t="s">
        <v>892</v>
      </c>
      <c r="J259" s="7" t="s">
        <v>762</v>
      </c>
      <c r="K259" s="2" t="s">
        <v>892</v>
      </c>
    </row>
    <row r="260" spans="1:11" ht="15">
      <c r="A260" s="5">
        <v>224</v>
      </c>
      <c r="B260" s="15" t="s">
        <v>750</v>
      </c>
      <c r="C260" s="16" t="s">
        <v>1056</v>
      </c>
      <c r="D260" s="12" t="s">
        <v>915</v>
      </c>
      <c r="E260" s="12" t="s">
        <v>743</v>
      </c>
      <c r="F260" s="2" t="s">
        <v>892</v>
      </c>
      <c r="G260" s="6" t="s">
        <v>781</v>
      </c>
      <c r="H260" s="6" t="s">
        <v>781</v>
      </c>
      <c r="I260" s="2" t="s">
        <v>892</v>
      </c>
      <c r="J260" s="7" t="s">
        <v>763</v>
      </c>
      <c r="K260" s="2" t="s">
        <v>892</v>
      </c>
    </row>
    <row r="261" spans="1:13" ht="15">
      <c r="A261" s="5">
        <v>225</v>
      </c>
      <c r="B261" s="15" t="s">
        <v>750</v>
      </c>
      <c r="C261" s="16" t="s">
        <v>1056</v>
      </c>
      <c r="E261" s="12" t="s">
        <v>743</v>
      </c>
      <c r="F261" s="2" t="s">
        <v>892</v>
      </c>
      <c r="G261" s="6" t="s">
        <v>764</v>
      </c>
      <c r="H261" s="6" t="s">
        <v>764</v>
      </c>
      <c r="I261" s="2" t="s">
        <v>892</v>
      </c>
      <c r="J261" s="7" t="s">
        <v>986</v>
      </c>
      <c r="K261" s="2" t="s">
        <v>892</v>
      </c>
      <c r="L261" s="38">
        <f>DEGREES(ATAN2(1,SQRT(3)))</f>
        <v>59.99999999999999</v>
      </c>
      <c r="M261" s="19">
        <f>DEGREES(ATAN(SQRT(3)/1))</f>
        <v>59.99999999999999</v>
      </c>
    </row>
    <row r="262" spans="1:11" ht="15">
      <c r="A262" s="5">
        <v>229</v>
      </c>
      <c r="B262" s="15" t="s">
        <v>750</v>
      </c>
      <c r="C262" s="16" t="s">
        <v>1056</v>
      </c>
      <c r="D262" s="12" t="s">
        <v>915</v>
      </c>
      <c r="E262" s="12" t="s">
        <v>743</v>
      </c>
      <c r="F262" s="2" t="s">
        <v>892</v>
      </c>
      <c r="G262" s="6" t="s">
        <v>973</v>
      </c>
      <c r="H262" s="6" t="s">
        <v>973</v>
      </c>
      <c r="I262" s="2" t="s">
        <v>892</v>
      </c>
      <c r="J262" s="7" t="s">
        <v>944</v>
      </c>
      <c r="K262" s="2" t="s">
        <v>892</v>
      </c>
    </row>
    <row r="263" spans="1:12" ht="15">
      <c r="A263" s="5">
        <v>231</v>
      </c>
      <c r="B263" s="15" t="s">
        <v>750</v>
      </c>
      <c r="C263" s="16" t="s">
        <v>1056</v>
      </c>
      <c r="D263" s="12" t="s">
        <v>915</v>
      </c>
      <c r="E263" s="12" t="s">
        <v>743</v>
      </c>
      <c r="F263" s="2" t="s">
        <v>892</v>
      </c>
      <c r="G263" s="6" t="s">
        <v>969</v>
      </c>
      <c r="H263" s="6" t="s">
        <v>1206</v>
      </c>
      <c r="I263" s="2" t="s">
        <v>892</v>
      </c>
      <c r="J263" s="7" t="s">
        <v>985</v>
      </c>
      <c r="K263" s="2" t="s">
        <v>892</v>
      </c>
      <c r="L263" s="38">
        <f>DEGREES(PI()/2)</f>
        <v>90</v>
      </c>
    </row>
    <row r="264" spans="1:12" ht="15">
      <c r="A264" s="5">
        <v>254</v>
      </c>
      <c r="B264" s="15" t="s">
        <v>750</v>
      </c>
      <c r="C264" s="16" t="s">
        <v>1056</v>
      </c>
      <c r="D264" s="12" t="s">
        <v>915</v>
      </c>
      <c r="E264" s="12" t="s">
        <v>743</v>
      </c>
      <c r="F264" s="2" t="s">
        <v>892</v>
      </c>
      <c r="G264" s="6" t="s">
        <v>970</v>
      </c>
      <c r="H264" s="6" t="s">
        <v>1207</v>
      </c>
      <c r="I264" s="2" t="s">
        <v>892</v>
      </c>
      <c r="J264" s="7" t="s">
        <v>984</v>
      </c>
      <c r="K264" s="2" t="s">
        <v>892</v>
      </c>
      <c r="L264" s="38">
        <f>RADIANS(90)</f>
        <v>1.5707963267948966</v>
      </c>
    </row>
    <row r="265" spans="1:12" ht="15">
      <c r="A265" s="5">
        <v>263</v>
      </c>
      <c r="B265" s="15" t="s">
        <v>750</v>
      </c>
      <c r="C265" s="16" t="s">
        <v>1056</v>
      </c>
      <c r="D265" s="12" t="s">
        <v>915</v>
      </c>
      <c r="E265" s="12" t="s">
        <v>743</v>
      </c>
      <c r="F265" s="2" t="s">
        <v>892</v>
      </c>
      <c r="G265" s="6" t="s">
        <v>959</v>
      </c>
      <c r="H265" s="6" t="s">
        <v>959</v>
      </c>
      <c r="I265" s="2" t="s">
        <v>892</v>
      </c>
      <c r="J265" s="7" t="s">
        <v>950</v>
      </c>
      <c r="K265" s="2" t="s">
        <v>892</v>
      </c>
      <c r="L265" s="38">
        <f>SIN(PI()/2)</f>
        <v>1</v>
      </c>
    </row>
    <row r="266" spans="1:11" ht="15">
      <c r="A266" s="5">
        <v>276</v>
      </c>
      <c r="B266" s="15" t="s">
        <v>750</v>
      </c>
      <c r="C266" s="16" t="s">
        <v>1056</v>
      </c>
      <c r="D266" s="12" t="s">
        <v>915</v>
      </c>
      <c r="E266" s="12" t="s">
        <v>743</v>
      </c>
      <c r="F266" s="2" t="s">
        <v>892</v>
      </c>
      <c r="G266" s="6" t="s">
        <v>963</v>
      </c>
      <c r="H266" s="6" t="s">
        <v>963</v>
      </c>
      <c r="I266" s="2" t="s">
        <v>892</v>
      </c>
      <c r="J266" s="7" t="s">
        <v>782</v>
      </c>
      <c r="K266" s="2" t="s">
        <v>892</v>
      </c>
    </row>
    <row r="267" spans="1:21" ht="15">
      <c r="A267" s="5">
        <v>219</v>
      </c>
      <c r="B267" s="15" t="s">
        <v>750</v>
      </c>
      <c r="C267" s="16" t="s">
        <v>1055</v>
      </c>
      <c r="D267" s="12" t="s">
        <v>915</v>
      </c>
      <c r="E267" s="12" t="s">
        <v>743</v>
      </c>
      <c r="F267" s="2" t="s">
        <v>892</v>
      </c>
      <c r="G267" s="6" t="s">
        <v>858</v>
      </c>
      <c r="H267" s="6" t="s">
        <v>858</v>
      </c>
      <c r="I267" s="2" t="s">
        <v>892</v>
      </c>
      <c r="J267" s="7" t="s">
        <v>760</v>
      </c>
      <c r="K267" s="2" t="s">
        <v>892</v>
      </c>
      <c r="S267" s="25">
        <v>41</v>
      </c>
      <c r="T267" s="25">
        <v>42</v>
      </c>
      <c r="U267" s="25">
        <v>43</v>
      </c>
    </row>
    <row r="268" spans="1:11" ht="15">
      <c r="A268" s="5">
        <v>237</v>
      </c>
      <c r="B268" s="15" t="s">
        <v>750</v>
      </c>
      <c r="C268" s="16" t="s">
        <v>1055</v>
      </c>
      <c r="D268" s="12" t="s">
        <v>915</v>
      </c>
      <c r="E268" s="12" t="s">
        <v>743</v>
      </c>
      <c r="F268" s="2" t="s">
        <v>892</v>
      </c>
      <c r="G268" s="6" t="s">
        <v>859</v>
      </c>
      <c r="H268" s="6" t="s">
        <v>1208</v>
      </c>
      <c r="I268" s="2" t="s">
        <v>892</v>
      </c>
      <c r="J268" s="7" t="s">
        <v>765</v>
      </c>
      <c r="K268" s="2" t="s">
        <v>892</v>
      </c>
    </row>
    <row r="269" spans="1:11" ht="15">
      <c r="A269" s="5">
        <v>239</v>
      </c>
      <c r="B269" s="15" t="s">
        <v>750</v>
      </c>
      <c r="C269" s="16" t="s">
        <v>1055</v>
      </c>
      <c r="D269" s="12" t="s">
        <v>915</v>
      </c>
      <c r="E269" s="12" t="s">
        <v>743</v>
      </c>
      <c r="F269" s="2" t="s">
        <v>892</v>
      </c>
      <c r="G269" s="6" t="s">
        <v>860</v>
      </c>
      <c r="H269" s="6" t="s">
        <v>1209</v>
      </c>
      <c r="I269" s="2" t="s">
        <v>892</v>
      </c>
      <c r="J269" s="7" t="s">
        <v>766</v>
      </c>
      <c r="K269" s="2" t="s">
        <v>892</v>
      </c>
    </row>
    <row r="270" spans="1:11" ht="15">
      <c r="A270" s="5">
        <v>246</v>
      </c>
      <c r="B270" s="15" t="s">
        <v>750</v>
      </c>
      <c r="C270" s="16" t="s">
        <v>1055</v>
      </c>
      <c r="D270" s="12" t="s">
        <v>915</v>
      </c>
      <c r="E270" s="12" t="s">
        <v>743</v>
      </c>
      <c r="F270" s="2" t="s">
        <v>892</v>
      </c>
      <c r="G270" s="6" t="s">
        <v>744</v>
      </c>
      <c r="H270" s="6" t="s">
        <v>1210</v>
      </c>
      <c r="I270" s="2" t="s">
        <v>892</v>
      </c>
      <c r="J270" s="7" t="s">
        <v>773</v>
      </c>
      <c r="K270" s="2" t="s">
        <v>892</v>
      </c>
    </row>
    <row r="271" spans="1:12" ht="15">
      <c r="A271" s="5">
        <v>250</v>
      </c>
      <c r="B271" s="15" t="s">
        <v>750</v>
      </c>
      <c r="C271" s="16" t="s">
        <v>1055</v>
      </c>
      <c r="D271" s="12" t="s">
        <v>915</v>
      </c>
      <c r="E271" s="12" t="s">
        <v>743</v>
      </c>
      <c r="F271" s="2" t="s">
        <v>892</v>
      </c>
      <c r="G271" s="6" t="s">
        <v>745</v>
      </c>
      <c r="H271" s="6" t="s">
        <v>745</v>
      </c>
      <c r="I271" s="2" t="s">
        <v>892</v>
      </c>
      <c r="J271" s="7" t="s">
        <v>946</v>
      </c>
      <c r="K271" s="2" t="s">
        <v>892</v>
      </c>
      <c r="L271" s="38">
        <f>PI()</f>
        <v>3.141592653589793</v>
      </c>
    </row>
    <row r="272" spans="1:12" ht="15">
      <c r="A272" s="5">
        <v>252</v>
      </c>
      <c r="B272" s="15" t="s">
        <v>750</v>
      </c>
      <c r="C272" s="16" t="s">
        <v>1055</v>
      </c>
      <c r="E272" s="12" t="s">
        <v>743</v>
      </c>
      <c r="F272" s="2" t="s">
        <v>892</v>
      </c>
      <c r="G272" s="6" t="s">
        <v>967</v>
      </c>
      <c r="H272" s="6" t="s">
        <v>1187</v>
      </c>
      <c r="I272" s="2" t="s">
        <v>892</v>
      </c>
      <c r="J272" s="7" t="s">
        <v>988</v>
      </c>
      <c r="K272" s="2" t="s">
        <v>892</v>
      </c>
      <c r="L272" s="38">
        <f>PRODUCT(2,3,4)</f>
        <v>24</v>
      </c>
    </row>
    <row r="273" spans="1:12" ht="15">
      <c r="A273" s="5">
        <v>253</v>
      </c>
      <c r="B273" s="15" t="s">
        <v>750</v>
      </c>
      <c r="C273" s="16" t="s">
        <v>1055</v>
      </c>
      <c r="E273" s="12" t="s">
        <v>743</v>
      </c>
      <c r="F273" s="2" t="s">
        <v>892</v>
      </c>
      <c r="G273" s="6" t="s">
        <v>776</v>
      </c>
      <c r="H273" s="6" t="s">
        <v>1189</v>
      </c>
      <c r="I273" s="2" t="s">
        <v>892</v>
      </c>
      <c r="J273" s="7" t="s">
        <v>968</v>
      </c>
      <c r="K273" s="2" t="s">
        <v>892</v>
      </c>
      <c r="L273" s="38">
        <f>QUOTIENT(9,2)</f>
        <v>4</v>
      </c>
    </row>
    <row r="274" spans="1:12" ht="15">
      <c r="A274" s="5">
        <v>255</v>
      </c>
      <c r="B274" s="15" t="s">
        <v>750</v>
      </c>
      <c r="C274" s="16" t="s">
        <v>1055</v>
      </c>
      <c r="D274" s="12" t="s">
        <v>915</v>
      </c>
      <c r="E274" s="12" t="s">
        <v>743</v>
      </c>
      <c r="F274" s="2" t="s">
        <v>892</v>
      </c>
      <c r="G274" s="6" t="s">
        <v>779</v>
      </c>
      <c r="H274" s="6" t="s">
        <v>1186</v>
      </c>
      <c r="I274" s="2" t="s">
        <v>892</v>
      </c>
      <c r="J274" s="7" t="s">
        <v>949</v>
      </c>
      <c r="K274" s="2" t="s">
        <v>892</v>
      </c>
      <c r="L274" s="38">
        <f ca="1">RAND()</f>
        <v>0.07991895182114495</v>
      </c>
    </row>
    <row r="275" spans="1:12" ht="15">
      <c r="A275" s="5">
        <v>256</v>
      </c>
      <c r="B275" s="15" t="s">
        <v>750</v>
      </c>
      <c r="C275" s="16" t="s">
        <v>1055</v>
      </c>
      <c r="D275" s="12" t="s">
        <v>915</v>
      </c>
      <c r="E275" s="12" t="s">
        <v>743</v>
      </c>
      <c r="F275" s="2" t="s">
        <v>892</v>
      </c>
      <c r="G275" s="6" t="s">
        <v>1188</v>
      </c>
      <c r="H275" s="6" t="s">
        <v>1188</v>
      </c>
      <c r="I275" s="2" t="s">
        <v>892</v>
      </c>
      <c r="J275" s="7" t="s">
        <v>1064</v>
      </c>
      <c r="K275" s="2" t="s">
        <v>892</v>
      </c>
      <c r="L275" s="38">
        <f ca="1">RANDBETWEEN(1,6)</f>
        <v>1</v>
      </c>
    </row>
    <row r="276" spans="1:12" ht="15">
      <c r="A276" s="5">
        <v>257</v>
      </c>
      <c r="B276" s="15" t="s">
        <v>750</v>
      </c>
      <c r="C276" s="16" t="s">
        <v>1055</v>
      </c>
      <c r="E276" s="12" t="s">
        <v>743</v>
      </c>
      <c r="F276" s="2" t="s">
        <v>892</v>
      </c>
      <c r="G276" s="6" t="s">
        <v>778</v>
      </c>
      <c r="H276" s="6" t="s">
        <v>1211</v>
      </c>
      <c r="I276" s="2" t="s">
        <v>892</v>
      </c>
      <c r="J276" s="7" t="s">
        <v>777</v>
      </c>
      <c r="K276" s="2" t="s">
        <v>892</v>
      </c>
      <c r="L276" s="38" t="str">
        <f>ROMAN(6)</f>
        <v>VI</v>
      </c>
    </row>
    <row r="277" spans="1:12" ht="15">
      <c r="A277" s="5">
        <v>262</v>
      </c>
      <c r="B277" s="15" t="s">
        <v>750</v>
      </c>
      <c r="C277" s="16" t="s">
        <v>1055</v>
      </c>
      <c r="D277" s="12" t="s">
        <v>915</v>
      </c>
      <c r="E277" s="12" t="s">
        <v>743</v>
      </c>
      <c r="F277" s="2" t="s">
        <v>892</v>
      </c>
      <c r="G277" s="6" t="s">
        <v>780</v>
      </c>
      <c r="H277" s="6" t="s">
        <v>1185</v>
      </c>
      <c r="I277" s="2" t="s">
        <v>892</v>
      </c>
      <c r="J277" s="7" t="s">
        <v>1065</v>
      </c>
      <c r="K277" s="2" t="s">
        <v>892</v>
      </c>
      <c r="L277" s="38">
        <f>SIGN(-5)</f>
        <v>-1</v>
      </c>
    </row>
    <row r="278" spans="1:11" ht="15">
      <c r="A278" s="5">
        <v>265</v>
      </c>
      <c r="B278" s="15" t="s">
        <v>750</v>
      </c>
      <c r="C278" s="16" t="s">
        <v>1055</v>
      </c>
      <c r="D278" s="12" t="s">
        <v>915</v>
      </c>
      <c r="E278" s="12" t="s">
        <v>743</v>
      </c>
      <c r="F278" s="2" t="s">
        <v>892</v>
      </c>
      <c r="G278" s="6" t="s">
        <v>961</v>
      </c>
      <c r="H278" s="6" t="s">
        <v>1184</v>
      </c>
      <c r="I278" s="2" t="s">
        <v>892</v>
      </c>
      <c r="J278" s="7" t="s">
        <v>951</v>
      </c>
      <c r="K278" s="2" t="s">
        <v>892</v>
      </c>
    </row>
    <row r="279" spans="1:11" ht="15">
      <c r="A279" s="5">
        <v>266</v>
      </c>
      <c r="B279" s="15" t="s">
        <v>750</v>
      </c>
      <c r="C279" s="16" t="s">
        <v>1055</v>
      </c>
      <c r="E279" s="12" t="s">
        <v>743</v>
      </c>
      <c r="F279" s="2" t="s">
        <v>892</v>
      </c>
      <c r="G279" s="6" t="s">
        <v>982</v>
      </c>
      <c r="H279" s="6" t="s">
        <v>982</v>
      </c>
      <c r="I279" s="2" t="s">
        <v>892</v>
      </c>
      <c r="J279" s="7" t="s">
        <v>983</v>
      </c>
      <c r="K279" s="2" t="s">
        <v>892</v>
      </c>
    </row>
    <row r="280" spans="1:11" ht="15">
      <c r="A280" s="5">
        <v>279</v>
      </c>
      <c r="D280" s="12" t="s">
        <v>915</v>
      </c>
      <c r="E280" s="12"/>
      <c r="F280" s="2" t="s">
        <v>892</v>
      </c>
      <c r="G280" s="6" t="s">
        <v>928</v>
      </c>
      <c r="I280" s="2" t="s">
        <v>892</v>
      </c>
      <c r="K280" s="2" t="s">
        <v>892</v>
      </c>
    </row>
    <row r="281" spans="1:11" ht="15.75">
      <c r="A281" s="5">
        <v>280</v>
      </c>
      <c r="B281" s="15" t="s">
        <v>751</v>
      </c>
      <c r="D281" s="12" t="s">
        <v>915</v>
      </c>
      <c r="E281" s="12"/>
      <c r="F281" s="2" t="s">
        <v>892</v>
      </c>
      <c r="G281" s="11" t="s">
        <v>894</v>
      </c>
      <c r="H281" s="11"/>
      <c r="I281" s="2" t="s">
        <v>892</v>
      </c>
      <c r="K281" s="2" t="s">
        <v>892</v>
      </c>
    </row>
    <row r="282" spans="1:11" ht="15">
      <c r="A282" s="5">
        <v>286</v>
      </c>
      <c r="B282" s="15" t="s">
        <v>751</v>
      </c>
      <c r="C282" s="16" t="s">
        <v>940</v>
      </c>
      <c r="E282" s="12" t="s">
        <v>743</v>
      </c>
      <c r="F282" s="2" t="s">
        <v>892</v>
      </c>
      <c r="G282" s="6" t="s">
        <v>1028</v>
      </c>
      <c r="H282" s="6" t="s">
        <v>1123</v>
      </c>
      <c r="I282" s="2" t="s">
        <v>892</v>
      </c>
      <c r="J282" s="7" t="s">
        <v>1051</v>
      </c>
      <c r="K282" s="2" t="s">
        <v>892</v>
      </c>
    </row>
    <row r="283" spans="1:11" ht="15">
      <c r="A283" s="5">
        <v>287</v>
      </c>
      <c r="B283" s="15" t="s">
        <v>751</v>
      </c>
      <c r="C283" s="16" t="s">
        <v>940</v>
      </c>
      <c r="E283" s="12" t="s">
        <v>743</v>
      </c>
      <c r="F283" s="2" t="s">
        <v>892</v>
      </c>
      <c r="G283" s="6" t="s">
        <v>1026</v>
      </c>
      <c r="H283" s="6" t="s">
        <v>1124</v>
      </c>
      <c r="I283" s="2" t="s">
        <v>892</v>
      </c>
      <c r="J283" s="7" t="s">
        <v>1052</v>
      </c>
      <c r="K283" s="2" t="s">
        <v>892</v>
      </c>
    </row>
    <row r="284" spans="1:11" ht="15">
      <c r="A284" s="5">
        <v>288</v>
      </c>
      <c r="B284" s="15" t="s">
        <v>751</v>
      </c>
      <c r="C284" s="16" t="s">
        <v>940</v>
      </c>
      <c r="D284" s="12" t="s">
        <v>915</v>
      </c>
      <c r="E284" s="12" t="s">
        <v>743</v>
      </c>
      <c r="F284" s="2" t="s">
        <v>892</v>
      </c>
      <c r="G284" s="6" t="s">
        <v>1029</v>
      </c>
      <c r="H284" s="6" t="s">
        <v>1125</v>
      </c>
      <c r="I284" s="2" t="s">
        <v>892</v>
      </c>
      <c r="J284" s="7" t="s">
        <v>990</v>
      </c>
      <c r="K284" s="2" t="s">
        <v>892</v>
      </c>
    </row>
    <row r="285" spans="1:11" ht="15">
      <c r="A285" s="5">
        <v>289</v>
      </c>
      <c r="B285" s="15" t="s">
        <v>751</v>
      </c>
      <c r="C285" s="16" t="s">
        <v>940</v>
      </c>
      <c r="D285" s="12" t="s">
        <v>915</v>
      </c>
      <c r="E285" s="12" t="s">
        <v>743</v>
      </c>
      <c r="F285" s="2" t="s">
        <v>892</v>
      </c>
      <c r="G285" s="6" t="s">
        <v>1089</v>
      </c>
      <c r="H285" s="6" t="s">
        <v>1126</v>
      </c>
      <c r="I285" s="2" t="s">
        <v>892</v>
      </c>
      <c r="J285" s="7" t="s">
        <v>991</v>
      </c>
      <c r="K285" s="2" t="s">
        <v>892</v>
      </c>
    </row>
    <row r="286" spans="1:11" ht="15">
      <c r="A286" s="5">
        <v>290</v>
      </c>
      <c r="B286" s="15" t="s">
        <v>751</v>
      </c>
      <c r="C286" s="16" t="s">
        <v>940</v>
      </c>
      <c r="D286" s="12" t="s">
        <v>915</v>
      </c>
      <c r="E286" s="12" t="s">
        <v>743</v>
      </c>
      <c r="F286" s="2" t="s">
        <v>892</v>
      </c>
      <c r="G286" s="6" t="s">
        <v>1088</v>
      </c>
      <c r="H286" s="6" t="s">
        <v>1127</v>
      </c>
      <c r="I286" s="2" t="s">
        <v>892</v>
      </c>
      <c r="J286" s="7" t="s">
        <v>756</v>
      </c>
      <c r="K286" s="2" t="s">
        <v>892</v>
      </c>
    </row>
    <row r="287" spans="1:11" ht="15">
      <c r="A287" s="5">
        <v>299</v>
      </c>
      <c r="B287" s="15" t="s">
        <v>751</v>
      </c>
      <c r="C287" s="16" t="s">
        <v>940</v>
      </c>
      <c r="D287" s="12" t="s">
        <v>915</v>
      </c>
      <c r="E287" s="12" t="s">
        <v>743</v>
      </c>
      <c r="F287" s="2" t="s">
        <v>892</v>
      </c>
      <c r="G287" s="6" t="s">
        <v>992</v>
      </c>
      <c r="H287" s="6" t="s">
        <v>1128</v>
      </c>
      <c r="I287" s="2" t="s">
        <v>892</v>
      </c>
      <c r="J287" s="7" t="s">
        <v>993</v>
      </c>
      <c r="K287" s="2" t="s">
        <v>892</v>
      </c>
    </row>
    <row r="288" spans="1:11" ht="15">
      <c r="A288" s="5">
        <v>301</v>
      </c>
      <c r="B288" s="15" t="s">
        <v>751</v>
      </c>
      <c r="C288" s="16" t="s">
        <v>940</v>
      </c>
      <c r="E288" s="12" t="s">
        <v>743</v>
      </c>
      <c r="F288" s="2" t="s">
        <v>892</v>
      </c>
      <c r="G288" s="6" t="s">
        <v>1030</v>
      </c>
      <c r="H288" s="6" t="s">
        <v>1129</v>
      </c>
      <c r="I288" s="2" t="s">
        <v>892</v>
      </c>
      <c r="J288" s="7" t="s">
        <v>873</v>
      </c>
      <c r="K288" s="2" t="s">
        <v>892</v>
      </c>
    </row>
    <row r="289" spans="1:11" ht="15">
      <c r="A289" s="5">
        <v>302</v>
      </c>
      <c r="B289" s="15" t="s">
        <v>751</v>
      </c>
      <c r="C289" s="16" t="s">
        <v>940</v>
      </c>
      <c r="D289" s="12" t="s">
        <v>915</v>
      </c>
      <c r="E289" s="12" t="s">
        <v>743</v>
      </c>
      <c r="F289" s="2" t="s">
        <v>892</v>
      </c>
      <c r="G289" s="6" t="s">
        <v>1084</v>
      </c>
      <c r="H289" s="6" t="s">
        <v>1130</v>
      </c>
      <c r="I289" s="2" t="s">
        <v>892</v>
      </c>
      <c r="J289" s="7" t="s">
        <v>789</v>
      </c>
      <c r="K289" s="2" t="s">
        <v>892</v>
      </c>
    </row>
    <row r="290" spans="1:11" ht="15">
      <c r="A290" s="5">
        <v>303</v>
      </c>
      <c r="B290" s="15" t="s">
        <v>751</v>
      </c>
      <c r="C290" s="16" t="s">
        <v>940</v>
      </c>
      <c r="D290" s="12" t="s">
        <v>915</v>
      </c>
      <c r="E290" s="12" t="s">
        <v>743</v>
      </c>
      <c r="F290" s="2" t="s">
        <v>892</v>
      </c>
      <c r="G290" s="6" t="s">
        <v>1085</v>
      </c>
      <c r="H290" s="6" t="s">
        <v>1131</v>
      </c>
      <c r="I290" s="2" t="s">
        <v>892</v>
      </c>
      <c r="J290" s="7" t="s">
        <v>880</v>
      </c>
      <c r="K290" s="2" t="s">
        <v>892</v>
      </c>
    </row>
    <row r="291" spans="1:11" ht="15">
      <c r="A291" s="5">
        <v>309</v>
      </c>
      <c r="B291" s="15" t="s">
        <v>751</v>
      </c>
      <c r="C291" s="16" t="s">
        <v>940</v>
      </c>
      <c r="D291" s="12" t="s">
        <v>915</v>
      </c>
      <c r="E291" s="12" t="s">
        <v>743</v>
      </c>
      <c r="F291" s="2" t="s">
        <v>892</v>
      </c>
      <c r="G291" s="6" t="s">
        <v>1031</v>
      </c>
      <c r="H291" s="6" t="s">
        <v>1132</v>
      </c>
      <c r="I291" s="2" t="s">
        <v>892</v>
      </c>
      <c r="J291" s="7" t="s">
        <v>874</v>
      </c>
      <c r="K291" s="2" t="s">
        <v>892</v>
      </c>
    </row>
    <row r="292" spans="1:11" ht="15">
      <c r="A292" s="5">
        <v>310</v>
      </c>
      <c r="B292" s="15" t="s">
        <v>751</v>
      </c>
      <c r="C292" s="16" t="s">
        <v>940</v>
      </c>
      <c r="D292" s="12" t="s">
        <v>915</v>
      </c>
      <c r="E292" s="12" t="s">
        <v>743</v>
      </c>
      <c r="F292" s="2" t="s">
        <v>892</v>
      </c>
      <c r="G292" s="6" t="s">
        <v>1027</v>
      </c>
      <c r="H292" s="6" t="s">
        <v>1133</v>
      </c>
      <c r="I292" s="2" t="s">
        <v>892</v>
      </c>
      <c r="J292" s="7" t="s">
        <v>788</v>
      </c>
      <c r="K292" s="2" t="s">
        <v>892</v>
      </c>
    </row>
    <row r="293" spans="1:11" ht="15">
      <c r="A293" s="5">
        <v>315</v>
      </c>
      <c r="B293" s="15" t="s">
        <v>751</v>
      </c>
      <c r="C293" s="16" t="s">
        <v>940</v>
      </c>
      <c r="D293" s="12" t="s">
        <v>915</v>
      </c>
      <c r="E293" s="12" t="s">
        <v>743</v>
      </c>
      <c r="F293" s="2" t="s">
        <v>892</v>
      </c>
      <c r="G293" s="6" t="s">
        <v>872</v>
      </c>
      <c r="H293" s="6" t="s">
        <v>1134</v>
      </c>
      <c r="I293" s="2" t="s">
        <v>892</v>
      </c>
      <c r="J293" s="7" t="s">
        <v>798</v>
      </c>
      <c r="K293" s="2" t="s">
        <v>892</v>
      </c>
    </row>
    <row r="294" spans="1:11" ht="15">
      <c r="A294" s="5">
        <v>321</v>
      </c>
      <c r="B294" s="15" t="s">
        <v>751</v>
      </c>
      <c r="C294" s="16" t="s">
        <v>940</v>
      </c>
      <c r="E294" s="12" t="s">
        <v>743</v>
      </c>
      <c r="F294" s="2" t="s">
        <v>892</v>
      </c>
      <c r="G294" s="6" t="s">
        <v>1035</v>
      </c>
      <c r="H294" s="6" t="s">
        <v>1135</v>
      </c>
      <c r="I294" s="2" t="s">
        <v>892</v>
      </c>
      <c r="J294" s="7" t="s">
        <v>800</v>
      </c>
      <c r="K294" s="2" t="s">
        <v>892</v>
      </c>
    </row>
    <row r="295" spans="1:11" ht="15">
      <c r="A295" s="5">
        <v>322</v>
      </c>
      <c r="B295" s="15" t="s">
        <v>751</v>
      </c>
      <c r="C295" s="16" t="s">
        <v>940</v>
      </c>
      <c r="E295" s="12" t="s">
        <v>743</v>
      </c>
      <c r="F295" s="2" t="s">
        <v>892</v>
      </c>
      <c r="G295" s="6" t="s">
        <v>1032</v>
      </c>
      <c r="H295" s="6" t="s">
        <v>1136</v>
      </c>
      <c r="I295" s="2" t="s">
        <v>892</v>
      </c>
      <c r="J295" s="7" t="s">
        <v>823</v>
      </c>
      <c r="K295" s="2" t="s">
        <v>892</v>
      </c>
    </row>
    <row r="296" spans="1:21" ht="15">
      <c r="A296" s="5">
        <v>329</v>
      </c>
      <c r="B296" s="15" t="s">
        <v>751</v>
      </c>
      <c r="C296" s="16" t="s">
        <v>940</v>
      </c>
      <c r="D296" s="12" t="s">
        <v>915</v>
      </c>
      <c r="E296" s="12" t="s">
        <v>743</v>
      </c>
      <c r="F296" s="2" t="s">
        <v>892</v>
      </c>
      <c r="G296" s="6" t="s">
        <v>1137</v>
      </c>
      <c r="H296" s="6" t="s">
        <v>1138</v>
      </c>
      <c r="I296" s="2" t="s">
        <v>892</v>
      </c>
      <c r="J296" s="7" t="s">
        <v>881</v>
      </c>
      <c r="K296" s="2" t="s">
        <v>892</v>
      </c>
      <c r="L296" s="38">
        <f>NEGBINOMDIST(R296,O296,U296)</f>
        <v>0.125</v>
      </c>
      <c r="N296" s="25" t="s">
        <v>875</v>
      </c>
      <c r="O296" s="29">
        <v>1</v>
      </c>
      <c r="P296" s="30"/>
      <c r="Q296" s="29" t="s">
        <v>876</v>
      </c>
      <c r="R296" s="29">
        <v>2</v>
      </c>
      <c r="S296" s="30"/>
      <c r="T296" s="29" t="s">
        <v>787</v>
      </c>
      <c r="U296" s="29">
        <v>0.5</v>
      </c>
    </row>
    <row r="297" spans="1:11" ht="15">
      <c r="A297" s="5">
        <v>330</v>
      </c>
      <c r="B297" s="15" t="s">
        <v>751</v>
      </c>
      <c r="C297" s="16" t="s">
        <v>940</v>
      </c>
      <c r="D297" s="12" t="s">
        <v>915</v>
      </c>
      <c r="E297" s="12" t="s">
        <v>743</v>
      </c>
      <c r="F297" s="2" t="s">
        <v>892</v>
      </c>
      <c r="G297" s="6" t="s">
        <v>1033</v>
      </c>
      <c r="H297" s="6" t="s">
        <v>1139</v>
      </c>
      <c r="I297" s="2" t="s">
        <v>892</v>
      </c>
      <c r="J297" s="7" t="s">
        <v>795</v>
      </c>
      <c r="K297" s="2" t="s">
        <v>892</v>
      </c>
    </row>
    <row r="298" spans="1:11" ht="15">
      <c r="A298" s="5">
        <v>331</v>
      </c>
      <c r="B298" s="15" t="s">
        <v>751</v>
      </c>
      <c r="C298" s="16" t="s">
        <v>940</v>
      </c>
      <c r="D298" s="12" t="s">
        <v>915</v>
      </c>
      <c r="E298" s="12" t="s">
        <v>743</v>
      </c>
      <c r="F298" s="2" t="s">
        <v>892</v>
      </c>
      <c r="G298" s="6" t="s">
        <v>1034</v>
      </c>
      <c r="H298" s="6" t="s">
        <v>1140</v>
      </c>
      <c r="I298" s="2" t="s">
        <v>892</v>
      </c>
      <c r="J298" s="7" t="s">
        <v>794</v>
      </c>
      <c r="K298" s="2" t="s">
        <v>892</v>
      </c>
    </row>
    <row r="299" spans="1:11" ht="15">
      <c r="A299" s="5">
        <v>332</v>
      </c>
      <c r="B299" s="15" t="s">
        <v>751</v>
      </c>
      <c r="C299" s="16" t="s">
        <v>940</v>
      </c>
      <c r="D299" s="12" t="s">
        <v>915</v>
      </c>
      <c r="E299" s="12" t="s">
        <v>743</v>
      </c>
      <c r="F299" s="2" t="s">
        <v>892</v>
      </c>
      <c r="G299" s="6" t="s">
        <v>832</v>
      </c>
      <c r="H299" s="6" t="s">
        <v>1141</v>
      </c>
      <c r="I299" s="2" t="s">
        <v>892</v>
      </c>
      <c r="J299" s="7" t="s">
        <v>796</v>
      </c>
      <c r="K299" s="2" t="s">
        <v>892</v>
      </c>
    </row>
    <row r="300" spans="1:11" ht="15">
      <c r="A300" s="5">
        <v>333</v>
      </c>
      <c r="B300" s="15" t="s">
        <v>751</v>
      </c>
      <c r="C300" s="16" t="s">
        <v>940</v>
      </c>
      <c r="D300" s="12" t="s">
        <v>915</v>
      </c>
      <c r="E300" s="12" t="s">
        <v>743</v>
      </c>
      <c r="F300" s="2" t="s">
        <v>892</v>
      </c>
      <c r="G300" s="6" t="s">
        <v>887</v>
      </c>
      <c r="H300" s="6" t="s">
        <v>1256</v>
      </c>
      <c r="I300" s="2" t="s">
        <v>892</v>
      </c>
      <c r="J300" s="7" t="s">
        <v>797</v>
      </c>
      <c r="K300" s="2" t="s">
        <v>892</v>
      </c>
    </row>
    <row r="301" spans="1:11" ht="15">
      <c r="A301" s="5">
        <v>338</v>
      </c>
      <c r="B301" s="15" t="s">
        <v>751</v>
      </c>
      <c r="C301" s="16" t="s">
        <v>940</v>
      </c>
      <c r="E301" s="12" t="s">
        <v>743</v>
      </c>
      <c r="F301" s="2" t="s">
        <v>892</v>
      </c>
      <c r="G301" s="6" t="s">
        <v>1037</v>
      </c>
      <c r="H301" s="6" t="s">
        <v>1142</v>
      </c>
      <c r="I301" s="2" t="s">
        <v>892</v>
      </c>
      <c r="J301" s="7" t="s">
        <v>994</v>
      </c>
      <c r="K301" s="2" t="s">
        <v>892</v>
      </c>
    </row>
    <row r="302" spans="1:11" ht="15">
      <c r="A302" s="5">
        <v>353</v>
      </c>
      <c r="B302" s="15" t="s">
        <v>751</v>
      </c>
      <c r="C302" s="16" t="s">
        <v>940</v>
      </c>
      <c r="D302" s="12" t="s">
        <v>915</v>
      </c>
      <c r="E302" s="12" t="s">
        <v>743</v>
      </c>
      <c r="F302" s="2" t="s">
        <v>892</v>
      </c>
      <c r="G302" s="6" t="s">
        <v>1086</v>
      </c>
      <c r="H302" s="6" t="s">
        <v>1143</v>
      </c>
      <c r="I302" s="2" t="s">
        <v>892</v>
      </c>
      <c r="J302" s="7" t="s">
        <v>807</v>
      </c>
      <c r="K302" s="2" t="s">
        <v>892</v>
      </c>
    </row>
    <row r="303" spans="1:11" ht="15">
      <c r="A303" s="5">
        <v>354</v>
      </c>
      <c r="B303" s="15" t="s">
        <v>751</v>
      </c>
      <c r="C303" s="16" t="s">
        <v>940</v>
      </c>
      <c r="D303" s="12" t="s">
        <v>915</v>
      </c>
      <c r="E303" s="12" t="s">
        <v>743</v>
      </c>
      <c r="F303" s="2" t="s">
        <v>892</v>
      </c>
      <c r="G303" s="6" t="s">
        <v>1087</v>
      </c>
      <c r="H303" s="6" t="s">
        <v>1144</v>
      </c>
      <c r="I303" s="2" t="s">
        <v>892</v>
      </c>
      <c r="J303" s="7" t="s">
        <v>1145</v>
      </c>
      <c r="K303" s="2" t="s">
        <v>892</v>
      </c>
    </row>
    <row r="304" spans="1:11" ht="15">
      <c r="A304" s="5">
        <v>362</v>
      </c>
      <c r="B304" s="15" t="s">
        <v>751</v>
      </c>
      <c r="C304" s="16" t="s">
        <v>940</v>
      </c>
      <c r="D304" s="12" t="s">
        <v>915</v>
      </c>
      <c r="E304" s="12" t="s">
        <v>743</v>
      </c>
      <c r="F304" s="2" t="s">
        <v>892</v>
      </c>
      <c r="G304" s="6" t="s">
        <v>1147</v>
      </c>
      <c r="H304" s="6" t="s">
        <v>1146</v>
      </c>
      <c r="I304" s="2" t="s">
        <v>892</v>
      </c>
      <c r="J304" s="7" t="s">
        <v>1098</v>
      </c>
      <c r="K304" s="2" t="s">
        <v>892</v>
      </c>
    </row>
    <row r="305" spans="1:11" ht="15">
      <c r="A305" s="5">
        <v>291</v>
      </c>
      <c r="B305" s="15" t="s">
        <v>751</v>
      </c>
      <c r="C305" s="16" t="s">
        <v>939</v>
      </c>
      <c r="E305" s="12"/>
      <c r="F305" s="2" t="s">
        <v>892</v>
      </c>
      <c r="G305" s="6" t="s">
        <v>1036</v>
      </c>
      <c r="H305" s="6" t="s">
        <v>1148</v>
      </c>
      <c r="I305" s="2" t="s">
        <v>892</v>
      </c>
      <c r="J305" s="7" t="s">
        <v>1096</v>
      </c>
      <c r="K305" s="2" t="s">
        <v>892</v>
      </c>
    </row>
    <row r="306" spans="1:11" ht="15">
      <c r="A306" s="5">
        <v>308</v>
      </c>
      <c r="B306" s="15" t="s">
        <v>751</v>
      </c>
      <c r="C306" s="16" t="s">
        <v>939</v>
      </c>
      <c r="E306" s="12"/>
      <c r="F306" s="2" t="s">
        <v>892</v>
      </c>
      <c r="G306" s="6" t="s">
        <v>829</v>
      </c>
      <c r="H306" s="6" t="s">
        <v>1149</v>
      </c>
      <c r="I306" s="2" t="s">
        <v>892</v>
      </c>
      <c r="J306" s="7" t="s">
        <v>1090</v>
      </c>
      <c r="K306" s="2" t="s">
        <v>892</v>
      </c>
    </row>
    <row r="307" spans="1:11" ht="15">
      <c r="A307" s="5">
        <v>357</v>
      </c>
      <c r="B307" s="15" t="s">
        <v>751</v>
      </c>
      <c r="C307" s="16" t="s">
        <v>939</v>
      </c>
      <c r="E307" s="12"/>
      <c r="F307" s="2" t="s">
        <v>892</v>
      </c>
      <c r="G307" s="6" t="s">
        <v>839</v>
      </c>
      <c r="H307" s="6" t="s">
        <v>1150</v>
      </c>
      <c r="I307" s="2" t="s">
        <v>892</v>
      </c>
      <c r="J307" s="7" t="s">
        <v>1091</v>
      </c>
      <c r="K307" s="2" t="s">
        <v>892</v>
      </c>
    </row>
    <row r="308" spans="1:11" ht="15.75">
      <c r="A308" s="5">
        <v>363</v>
      </c>
      <c r="B308" s="15" t="s">
        <v>751</v>
      </c>
      <c r="C308" s="16" t="s">
        <v>939</v>
      </c>
      <c r="E308" s="12" t="s">
        <v>743</v>
      </c>
      <c r="F308" s="2" t="s">
        <v>892</v>
      </c>
      <c r="G308" s="6" t="s">
        <v>937</v>
      </c>
      <c r="H308" s="6" t="s">
        <v>1151</v>
      </c>
      <c r="I308" s="2" t="s">
        <v>892</v>
      </c>
      <c r="J308" s="7" t="s">
        <v>1097</v>
      </c>
      <c r="K308" s="2" t="s">
        <v>892</v>
      </c>
    </row>
    <row r="309" spans="1:18" ht="15">
      <c r="A309" s="5">
        <v>306</v>
      </c>
      <c r="B309" s="15" t="s">
        <v>751</v>
      </c>
      <c r="C309" s="16" t="s">
        <v>941</v>
      </c>
      <c r="E309" s="12" t="s">
        <v>743</v>
      </c>
      <c r="F309" s="2" t="s">
        <v>892</v>
      </c>
      <c r="G309" s="6" t="s">
        <v>1042</v>
      </c>
      <c r="H309" s="6" t="s">
        <v>1152</v>
      </c>
      <c r="I309" s="2" t="s">
        <v>892</v>
      </c>
      <c r="J309" s="7" t="s">
        <v>1093</v>
      </c>
      <c r="K309" s="2" t="s">
        <v>892</v>
      </c>
      <c r="L309" s="56">
        <f>FORECAST(N309,P310:R310,P309:R309)</f>
        <v>60.357142857142854</v>
      </c>
      <c r="N309" s="25">
        <v>5.5</v>
      </c>
      <c r="P309" s="25">
        <v>2</v>
      </c>
      <c r="Q309" s="25">
        <v>3</v>
      </c>
      <c r="R309" s="25">
        <v>7</v>
      </c>
    </row>
    <row r="310" spans="1:18" ht="15">
      <c r="A310" s="5">
        <v>313</v>
      </c>
      <c r="B310" s="15" t="s">
        <v>751</v>
      </c>
      <c r="C310" s="16" t="s">
        <v>941</v>
      </c>
      <c r="E310" s="12" t="s">
        <v>743</v>
      </c>
      <c r="F310" s="2" t="s">
        <v>892</v>
      </c>
      <c r="G310" s="6" t="s">
        <v>1041</v>
      </c>
      <c r="H310" s="58" t="s">
        <v>1218</v>
      </c>
      <c r="I310" s="2" t="s">
        <v>892</v>
      </c>
      <c r="J310" s="7" t="s">
        <v>1094</v>
      </c>
      <c r="K310" s="2" t="s">
        <v>892</v>
      </c>
      <c r="L310" s="56"/>
      <c r="P310" s="25">
        <v>10</v>
      </c>
      <c r="Q310" s="25">
        <v>30</v>
      </c>
      <c r="R310" s="25">
        <v>80</v>
      </c>
    </row>
    <row r="311" spans="1:12" ht="15">
      <c r="A311" s="5">
        <v>319</v>
      </c>
      <c r="B311" s="15" t="s">
        <v>751</v>
      </c>
      <c r="C311" s="16" t="s">
        <v>941</v>
      </c>
      <c r="E311" s="12"/>
      <c r="F311" s="2" t="s">
        <v>892</v>
      </c>
      <c r="G311" s="6" t="s">
        <v>1040</v>
      </c>
      <c r="H311" s="6" t="s">
        <v>1153</v>
      </c>
      <c r="I311" s="2" t="s">
        <v>892</v>
      </c>
      <c r="J311" s="7" t="s">
        <v>1092</v>
      </c>
      <c r="K311" s="2" t="s">
        <v>892</v>
      </c>
      <c r="L311" s="56"/>
    </row>
    <row r="312" spans="1:12" ht="15">
      <c r="A312" s="5">
        <v>355</v>
      </c>
      <c r="B312" s="15" t="s">
        <v>751</v>
      </c>
      <c r="C312" s="16" t="s">
        <v>941</v>
      </c>
      <c r="E312" s="12"/>
      <c r="F312" s="2" t="s">
        <v>892</v>
      </c>
      <c r="G312" s="6" t="s">
        <v>1050</v>
      </c>
      <c r="H312" s="6" t="s">
        <v>1154</v>
      </c>
      <c r="I312" s="2" t="s">
        <v>892</v>
      </c>
      <c r="J312" s="7" t="s">
        <v>1095</v>
      </c>
      <c r="K312" s="2" t="s">
        <v>892</v>
      </c>
      <c r="L312" s="56">
        <f>TREND(P310:R310,P309:R309,N309,1)</f>
        <v>60.35714285714287</v>
      </c>
    </row>
    <row r="313" spans="1:11" ht="15">
      <c r="A313" s="5">
        <v>281</v>
      </c>
      <c r="B313" s="15" t="s">
        <v>751</v>
      </c>
      <c r="C313" s="16" t="s">
        <v>1055</v>
      </c>
      <c r="D313" s="12" t="s">
        <v>915</v>
      </c>
      <c r="E313" s="12" t="s">
        <v>743</v>
      </c>
      <c r="F313" s="2" t="s">
        <v>892</v>
      </c>
      <c r="G313" s="6" t="s">
        <v>824</v>
      </c>
      <c r="H313" s="6" t="s">
        <v>1155</v>
      </c>
      <c r="I313" s="2" t="s">
        <v>892</v>
      </c>
      <c r="J313" s="7" t="s">
        <v>753</v>
      </c>
      <c r="K313" s="2" t="s">
        <v>892</v>
      </c>
    </row>
    <row r="314" spans="1:19" ht="15">
      <c r="A314" s="5">
        <v>282</v>
      </c>
      <c r="B314" s="15" t="s">
        <v>751</v>
      </c>
      <c r="C314" s="16" t="s">
        <v>1055</v>
      </c>
      <c r="D314" s="12" t="s">
        <v>915</v>
      </c>
      <c r="E314" s="12" t="s">
        <v>743</v>
      </c>
      <c r="F314" s="2" t="s">
        <v>892</v>
      </c>
      <c r="G314" s="6" t="s">
        <v>825</v>
      </c>
      <c r="H314" s="6" t="s">
        <v>1156</v>
      </c>
      <c r="I314" s="2" t="s">
        <v>892</v>
      </c>
      <c r="J314" s="7" t="s">
        <v>754</v>
      </c>
      <c r="K314" s="2" t="s">
        <v>892</v>
      </c>
      <c r="L314" s="38">
        <f>AVERAGE(Q314:W314)</f>
        <v>1.5</v>
      </c>
      <c r="Q314" s="25" t="b">
        <f>FALSE()</f>
        <v>0</v>
      </c>
      <c r="R314" s="25">
        <v>1</v>
      </c>
      <c r="S314" s="25">
        <v>2</v>
      </c>
    </row>
    <row r="315" spans="1:19" ht="15">
      <c r="A315" s="5">
        <v>283</v>
      </c>
      <c r="B315" s="15" t="s">
        <v>751</v>
      </c>
      <c r="C315" s="16" t="s">
        <v>1055</v>
      </c>
      <c r="E315" s="12" t="s">
        <v>743</v>
      </c>
      <c r="F315" s="2" t="s">
        <v>892</v>
      </c>
      <c r="G315" s="6" t="s">
        <v>826</v>
      </c>
      <c r="H315" s="6" t="s">
        <v>1157</v>
      </c>
      <c r="I315" s="2" t="s">
        <v>892</v>
      </c>
      <c r="J315" s="7" t="s">
        <v>755</v>
      </c>
      <c r="K315" s="2" t="s">
        <v>892</v>
      </c>
      <c r="L315" s="38">
        <f>AVERAGEA(Q315:W315)</f>
        <v>1</v>
      </c>
      <c r="Q315" s="26" t="b">
        <f>FALSE()</f>
        <v>0</v>
      </c>
      <c r="R315" s="26">
        <v>1</v>
      </c>
      <c r="S315" s="26">
        <v>2</v>
      </c>
    </row>
    <row r="316" spans="1:23" ht="15">
      <c r="A316" s="5">
        <v>284</v>
      </c>
      <c r="B316" s="15" t="s">
        <v>751</v>
      </c>
      <c r="C316" s="16" t="s">
        <v>1055</v>
      </c>
      <c r="E316" s="12" t="s">
        <v>743</v>
      </c>
      <c r="F316" s="2" t="s">
        <v>892</v>
      </c>
      <c r="G316" s="6" t="s">
        <v>877</v>
      </c>
      <c r="H316" s="59" t="s">
        <v>1253</v>
      </c>
      <c r="I316" s="2" t="s">
        <v>892</v>
      </c>
      <c r="J316" s="7" t="s">
        <v>1099</v>
      </c>
      <c r="K316" s="2" t="s">
        <v>892</v>
      </c>
      <c r="L316" s="38" t="e">
        <f>_xlfn.AVERAGEIF(Q316:S316,"&gt;2",U316:W316)</f>
        <v>#NAME?</v>
      </c>
      <c r="Q316" s="25">
        <v>2</v>
      </c>
      <c r="R316" s="25">
        <v>3</v>
      </c>
      <c r="S316" s="25">
        <v>4</v>
      </c>
      <c r="U316" s="25">
        <v>10</v>
      </c>
      <c r="V316" s="25">
        <v>20</v>
      </c>
      <c r="W316" s="25">
        <v>30</v>
      </c>
    </row>
    <row r="317" spans="1:11" ht="15">
      <c r="A317" s="5">
        <v>285</v>
      </c>
      <c r="B317" s="15" t="s">
        <v>751</v>
      </c>
      <c r="C317" s="16" t="s">
        <v>1055</v>
      </c>
      <c r="E317" s="12" t="s">
        <v>743</v>
      </c>
      <c r="F317" s="2" t="s">
        <v>892</v>
      </c>
      <c r="G317" s="6" t="s">
        <v>878</v>
      </c>
      <c r="H317" s="58" t="s">
        <v>1218</v>
      </c>
      <c r="I317" s="2" t="s">
        <v>892</v>
      </c>
      <c r="J317" s="7" t="s">
        <v>1100</v>
      </c>
      <c r="K317" s="2" t="s">
        <v>892</v>
      </c>
    </row>
    <row r="318" spans="1:11" ht="15">
      <c r="A318" s="5">
        <v>317</v>
      </c>
      <c r="B318" s="15" t="s">
        <v>751</v>
      </c>
      <c r="C318" s="16" t="s">
        <v>1055</v>
      </c>
      <c r="E318" s="12"/>
      <c r="F318" s="2" t="s">
        <v>892</v>
      </c>
      <c r="G318" s="6" t="s">
        <v>845</v>
      </c>
      <c r="H318" s="58" t="s">
        <v>1218</v>
      </c>
      <c r="I318" s="2" t="s">
        <v>892</v>
      </c>
      <c r="J318" s="7" t="s">
        <v>1104</v>
      </c>
      <c r="K318" s="2" t="s">
        <v>892</v>
      </c>
    </row>
    <row r="319" spans="1:19" ht="15">
      <c r="A319" s="5">
        <v>294</v>
      </c>
      <c r="B319" s="15" t="s">
        <v>751</v>
      </c>
      <c r="C319" s="16" t="s">
        <v>1055</v>
      </c>
      <c r="D319" s="12" t="s">
        <v>915</v>
      </c>
      <c r="E319" s="12" t="s">
        <v>743</v>
      </c>
      <c r="F319" s="2" t="s">
        <v>892</v>
      </c>
      <c r="G319" s="6" t="s">
        <v>840</v>
      </c>
      <c r="H319" s="6" t="s">
        <v>1158</v>
      </c>
      <c r="I319" s="2" t="s">
        <v>892</v>
      </c>
      <c r="J319" s="7" t="s">
        <v>1101</v>
      </c>
      <c r="K319" s="2" t="s">
        <v>892</v>
      </c>
      <c r="L319" s="38">
        <f>COUNT(O319:S319)</f>
        <v>3</v>
      </c>
      <c r="O319" s="26">
        <v>23</v>
      </c>
      <c r="P319" s="26">
        <v>23</v>
      </c>
      <c r="Q319" s="26" t="s">
        <v>757</v>
      </c>
      <c r="R319" s="26"/>
      <c r="S319" s="26">
        <v>34</v>
      </c>
    </row>
    <row r="320" spans="1:19" ht="15">
      <c r="A320" s="5">
        <v>295</v>
      </c>
      <c r="B320" s="15" t="s">
        <v>751</v>
      </c>
      <c r="C320" s="16" t="s">
        <v>1055</v>
      </c>
      <c r="E320" s="12" t="s">
        <v>743</v>
      </c>
      <c r="F320" s="2" t="s">
        <v>892</v>
      </c>
      <c r="G320" s="6" t="s">
        <v>841</v>
      </c>
      <c r="H320" s="6" t="s">
        <v>1159</v>
      </c>
      <c r="I320" s="2" t="s">
        <v>892</v>
      </c>
      <c r="J320" s="7" t="s">
        <v>1102</v>
      </c>
      <c r="K320" s="2" t="s">
        <v>892</v>
      </c>
      <c r="L320" s="38">
        <f>COUNTA(O320:S320)</f>
        <v>4</v>
      </c>
      <c r="O320" s="25">
        <v>23</v>
      </c>
      <c r="P320" s="25">
        <v>23</v>
      </c>
      <c r="Q320" s="25" t="s">
        <v>757</v>
      </c>
      <c r="R320" s="25"/>
      <c r="S320" s="25">
        <v>35</v>
      </c>
    </row>
    <row r="321" spans="1:19" ht="15">
      <c r="A321" s="5">
        <v>297</v>
      </c>
      <c r="B321" s="15" t="s">
        <v>751</v>
      </c>
      <c r="C321" s="16" t="s">
        <v>1055</v>
      </c>
      <c r="E321" s="12" t="s">
        <v>743</v>
      </c>
      <c r="F321" s="2" t="s">
        <v>892</v>
      </c>
      <c r="G321" s="6" t="s">
        <v>1043</v>
      </c>
      <c r="H321" s="6" t="s">
        <v>1160</v>
      </c>
      <c r="I321" s="2" t="s">
        <v>892</v>
      </c>
      <c r="J321" s="7" t="s">
        <v>759</v>
      </c>
      <c r="K321" s="2" t="s">
        <v>892</v>
      </c>
      <c r="L321" s="38">
        <f>COUNTIF(O321:S321,"&gt;2")</f>
        <v>3</v>
      </c>
      <c r="O321" s="25">
        <v>4</v>
      </c>
      <c r="P321" s="25">
        <v>5</v>
      </c>
      <c r="Q321" s="25" t="s">
        <v>757</v>
      </c>
      <c r="R321" s="25">
        <v>4</v>
      </c>
      <c r="S321" s="25">
        <v>1</v>
      </c>
    </row>
    <row r="322" spans="1:19" ht="15">
      <c r="A322" s="5">
        <v>296</v>
      </c>
      <c r="B322" s="15" t="s">
        <v>751</v>
      </c>
      <c r="C322" s="16" t="s">
        <v>1055</v>
      </c>
      <c r="E322" s="12" t="s">
        <v>743</v>
      </c>
      <c r="F322" s="2" t="s">
        <v>892</v>
      </c>
      <c r="G322" s="6" t="s">
        <v>842</v>
      </c>
      <c r="H322" s="6" t="s">
        <v>1161</v>
      </c>
      <c r="I322" s="2" t="s">
        <v>892</v>
      </c>
      <c r="J322" s="7" t="s">
        <v>758</v>
      </c>
      <c r="K322" s="2" t="s">
        <v>892</v>
      </c>
      <c r="L322" s="38">
        <f>COUNTBLANK(O322:S322)</f>
        <v>1</v>
      </c>
      <c r="O322" s="26">
        <v>23</v>
      </c>
      <c r="P322" s="26">
        <v>23</v>
      </c>
      <c r="Q322" s="26" t="s">
        <v>757</v>
      </c>
      <c r="R322" s="26"/>
      <c r="S322" s="26">
        <v>36</v>
      </c>
    </row>
    <row r="323" spans="1:11" ht="15">
      <c r="A323" s="5">
        <v>344</v>
      </c>
      <c r="B323" s="15" t="s">
        <v>751</v>
      </c>
      <c r="C323" s="16" t="s">
        <v>1055</v>
      </c>
      <c r="E323" s="12"/>
      <c r="F323" s="2" t="s">
        <v>892</v>
      </c>
      <c r="G323" s="6" t="s">
        <v>836</v>
      </c>
      <c r="H323" s="6" t="s">
        <v>1183</v>
      </c>
      <c r="I323" s="2" t="s">
        <v>892</v>
      </c>
      <c r="J323" s="7" t="s">
        <v>1103</v>
      </c>
      <c r="K323" s="2" t="s">
        <v>892</v>
      </c>
    </row>
    <row r="324" spans="1:11" ht="15">
      <c r="A324" s="5">
        <v>304</v>
      </c>
      <c r="B324" s="15" t="s">
        <v>751</v>
      </c>
      <c r="C324" s="16" t="s">
        <v>1055</v>
      </c>
      <c r="E324" s="12" t="s">
        <v>743</v>
      </c>
      <c r="F324" s="2" t="s">
        <v>892</v>
      </c>
      <c r="G324" s="6" t="s">
        <v>820</v>
      </c>
      <c r="H324" s="6" t="s">
        <v>820</v>
      </c>
      <c r="I324" s="2" t="s">
        <v>892</v>
      </c>
      <c r="J324" s="7" t="s">
        <v>819</v>
      </c>
      <c r="K324" s="2" t="s">
        <v>892</v>
      </c>
    </row>
    <row r="325" spans="1:11" ht="15">
      <c r="A325" s="5">
        <v>311</v>
      </c>
      <c r="B325" s="15" t="s">
        <v>751</v>
      </c>
      <c r="C325" s="16" t="s">
        <v>1055</v>
      </c>
      <c r="E325" s="12" t="s">
        <v>743</v>
      </c>
      <c r="F325" s="2" t="s">
        <v>892</v>
      </c>
      <c r="G325" s="6" t="s">
        <v>830</v>
      </c>
      <c r="H325" s="6" t="s">
        <v>830</v>
      </c>
      <c r="I325" s="2" t="s">
        <v>892</v>
      </c>
      <c r="J325" s="7" t="s">
        <v>790</v>
      </c>
      <c r="K325" s="2" t="s">
        <v>892</v>
      </c>
    </row>
    <row r="326" spans="1:11" ht="15">
      <c r="A326" s="5">
        <v>307</v>
      </c>
      <c r="B326" s="15" t="s">
        <v>751</v>
      </c>
      <c r="C326" s="16" t="s">
        <v>1055</v>
      </c>
      <c r="D326" s="12" t="s">
        <v>915</v>
      </c>
      <c r="E326" s="12" t="s">
        <v>743</v>
      </c>
      <c r="F326" s="2" t="s">
        <v>892</v>
      </c>
      <c r="G326" s="6" t="s">
        <v>821</v>
      </c>
      <c r="H326" s="6" t="s">
        <v>1162</v>
      </c>
      <c r="I326" s="2" t="s">
        <v>892</v>
      </c>
      <c r="J326" s="7" t="s">
        <v>942</v>
      </c>
      <c r="K326" s="2" t="s">
        <v>892</v>
      </c>
    </row>
    <row r="327" spans="1:11" ht="15">
      <c r="A327" s="5">
        <v>314</v>
      </c>
      <c r="B327" s="15" t="s">
        <v>751</v>
      </c>
      <c r="C327" s="16" t="s">
        <v>1055</v>
      </c>
      <c r="E327" s="12" t="s">
        <v>743</v>
      </c>
      <c r="F327" s="2" t="s">
        <v>892</v>
      </c>
      <c r="G327" s="6" t="s">
        <v>844</v>
      </c>
      <c r="H327" s="6" t="s">
        <v>1163</v>
      </c>
      <c r="I327" s="2" t="s">
        <v>892</v>
      </c>
      <c r="J327" s="7" t="s">
        <v>792</v>
      </c>
      <c r="K327" s="2" t="s">
        <v>892</v>
      </c>
    </row>
    <row r="328" spans="1:11" ht="15">
      <c r="A328" s="5">
        <v>305</v>
      </c>
      <c r="B328" s="15" t="s">
        <v>751</v>
      </c>
      <c r="C328" s="16" t="s">
        <v>1055</v>
      </c>
      <c r="E328" s="12" t="s">
        <v>743</v>
      </c>
      <c r="F328" s="2" t="s">
        <v>892</v>
      </c>
      <c r="G328" s="6" t="s">
        <v>822</v>
      </c>
      <c r="H328" s="6" t="s">
        <v>1164</v>
      </c>
      <c r="I328" s="2" t="s">
        <v>892</v>
      </c>
      <c r="J328" s="7" t="s">
        <v>1105</v>
      </c>
      <c r="K328" s="2" t="s">
        <v>892</v>
      </c>
    </row>
    <row r="329" spans="1:17" ht="15">
      <c r="A329" s="5">
        <v>346</v>
      </c>
      <c r="B329" s="15" t="s">
        <v>751</v>
      </c>
      <c r="C329" s="16" t="s">
        <v>1055</v>
      </c>
      <c r="D329" s="12" t="s">
        <v>915</v>
      </c>
      <c r="E329" s="12" t="s">
        <v>743</v>
      </c>
      <c r="F329" s="2" t="s">
        <v>892</v>
      </c>
      <c r="G329" s="6" t="s">
        <v>837</v>
      </c>
      <c r="H329" s="6" t="s">
        <v>1165</v>
      </c>
      <c r="I329" s="2" t="s">
        <v>892</v>
      </c>
      <c r="J329" s="7" t="s">
        <v>1106</v>
      </c>
      <c r="K329" s="2" t="s">
        <v>892</v>
      </c>
      <c r="N329" s="26">
        <v>2</v>
      </c>
      <c r="O329" s="26">
        <v>3</v>
      </c>
      <c r="P329" s="26">
        <v>6</v>
      </c>
      <c r="Q329" s="26">
        <v>8</v>
      </c>
    </row>
    <row r="330" spans="1:17" ht="15">
      <c r="A330" s="5">
        <v>293</v>
      </c>
      <c r="B330" s="15" t="s">
        <v>751</v>
      </c>
      <c r="C330" s="16" t="s">
        <v>1055</v>
      </c>
      <c r="E330" s="12" t="s">
        <v>743</v>
      </c>
      <c r="F330" s="2" t="s">
        <v>892</v>
      </c>
      <c r="G330" s="6" t="s">
        <v>827</v>
      </c>
      <c r="H330" s="6" t="s">
        <v>1179</v>
      </c>
      <c r="I330" s="2" t="s">
        <v>892</v>
      </c>
      <c r="J330" s="7" t="s">
        <v>1108</v>
      </c>
      <c r="K330" s="2" t="s">
        <v>892</v>
      </c>
      <c r="L330" s="56">
        <f>CORREL(N329:Q329,N330:Q330)</f>
        <v>0.5603318146805258</v>
      </c>
      <c r="N330" s="26">
        <v>4</v>
      </c>
      <c r="O330" s="26">
        <v>3</v>
      </c>
      <c r="P330" s="26">
        <v>8</v>
      </c>
      <c r="Q330" s="26">
        <v>5</v>
      </c>
    </row>
    <row r="331" spans="1:11" ht="15">
      <c r="A331" s="5">
        <v>298</v>
      </c>
      <c r="B331" s="15" t="s">
        <v>751</v>
      </c>
      <c r="C331" s="16" t="s">
        <v>1055</v>
      </c>
      <c r="E331" s="12" t="s">
        <v>743</v>
      </c>
      <c r="F331" s="2" t="s">
        <v>892</v>
      </c>
      <c r="G331" s="6" t="s">
        <v>828</v>
      </c>
      <c r="H331" s="6" t="s">
        <v>1180</v>
      </c>
      <c r="I331" s="2" t="s">
        <v>892</v>
      </c>
      <c r="J331" s="7" t="s">
        <v>995</v>
      </c>
      <c r="K331" s="2" t="s">
        <v>892</v>
      </c>
    </row>
    <row r="332" spans="1:24" ht="15">
      <c r="A332" s="5">
        <v>340</v>
      </c>
      <c r="B332" s="15" t="s">
        <v>751</v>
      </c>
      <c r="C332" s="16" t="s">
        <v>1055</v>
      </c>
      <c r="D332" s="12" t="s">
        <v>915</v>
      </c>
      <c r="E332" s="12" t="s">
        <v>743</v>
      </c>
      <c r="F332" s="2" t="s">
        <v>892</v>
      </c>
      <c r="G332" s="6" t="s">
        <v>835</v>
      </c>
      <c r="H332" s="6" t="s">
        <v>1166</v>
      </c>
      <c r="I332" s="2" t="s">
        <v>892</v>
      </c>
      <c r="J332" s="7" t="s">
        <v>998</v>
      </c>
      <c r="K332" s="2" t="s">
        <v>892</v>
      </c>
      <c r="L332" s="38">
        <f>QUARTILE(N332:X332,1)</f>
        <v>2.5</v>
      </c>
      <c r="N332" s="25">
        <v>0</v>
      </c>
      <c r="O332" s="25">
        <v>1</v>
      </c>
      <c r="P332" s="25">
        <v>2</v>
      </c>
      <c r="Q332" s="25">
        <v>3</v>
      </c>
      <c r="R332" s="25">
        <v>4</v>
      </c>
      <c r="S332" s="25">
        <v>5</v>
      </c>
      <c r="T332" s="25">
        <v>6</v>
      </c>
      <c r="U332" s="25">
        <v>7</v>
      </c>
      <c r="V332" s="25">
        <v>8</v>
      </c>
      <c r="W332" s="25">
        <v>9</v>
      </c>
      <c r="X332" s="25">
        <v>10</v>
      </c>
    </row>
    <row r="333" spans="1:11" ht="15">
      <c r="A333" s="5">
        <v>323</v>
      </c>
      <c r="B333" s="15" t="s">
        <v>751</v>
      </c>
      <c r="C333" s="16" t="s">
        <v>1055</v>
      </c>
      <c r="D333" s="12" t="s">
        <v>915</v>
      </c>
      <c r="E333" s="12" t="s">
        <v>743</v>
      </c>
      <c r="F333" s="2" t="s">
        <v>892</v>
      </c>
      <c r="G333" s="6" t="s">
        <v>846</v>
      </c>
      <c r="H333" s="6" t="s">
        <v>1168</v>
      </c>
      <c r="I333" s="2" t="s">
        <v>892</v>
      </c>
      <c r="J333" s="7" t="s">
        <v>793</v>
      </c>
      <c r="K333" s="2" t="s">
        <v>892</v>
      </c>
    </row>
    <row r="334" spans="1:11" ht="15">
      <c r="A334" s="5">
        <v>324</v>
      </c>
      <c r="B334" s="15" t="s">
        <v>751</v>
      </c>
      <c r="C334" s="16" t="s">
        <v>1055</v>
      </c>
      <c r="E334" s="12" t="s">
        <v>743</v>
      </c>
      <c r="F334" s="2" t="s">
        <v>892</v>
      </c>
      <c r="G334" s="6" t="s">
        <v>848</v>
      </c>
      <c r="H334" s="6" t="s">
        <v>1167</v>
      </c>
      <c r="I334" s="2" t="s">
        <v>892</v>
      </c>
      <c r="J334" s="7" t="s">
        <v>799</v>
      </c>
      <c r="K334" s="2" t="s">
        <v>892</v>
      </c>
    </row>
    <row r="335" spans="1:11" ht="15">
      <c r="A335" s="5">
        <v>325</v>
      </c>
      <c r="B335" s="15" t="s">
        <v>751</v>
      </c>
      <c r="C335" s="16" t="s">
        <v>1055</v>
      </c>
      <c r="D335" s="12" t="s">
        <v>915</v>
      </c>
      <c r="E335" s="12" t="s">
        <v>743</v>
      </c>
      <c r="F335" s="2" t="s">
        <v>892</v>
      </c>
      <c r="G335" s="6" t="s">
        <v>847</v>
      </c>
      <c r="H335" s="6" t="s">
        <v>1169</v>
      </c>
      <c r="I335" s="2" t="s">
        <v>892</v>
      </c>
      <c r="J335" s="7" t="s">
        <v>801</v>
      </c>
      <c r="K335" s="2" t="s">
        <v>892</v>
      </c>
    </row>
    <row r="336" spans="1:22" ht="15">
      <c r="A336" s="5">
        <v>292</v>
      </c>
      <c r="B336" s="15" t="s">
        <v>751</v>
      </c>
      <c r="C336" s="16" t="s">
        <v>1055</v>
      </c>
      <c r="E336" s="12" t="s">
        <v>743</v>
      </c>
      <c r="F336" s="2" t="s">
        <v>892</v>
      </c>
      <c r="G336" s="6" t="s">
        <v>1038</v>
      </c>
      <c r="H336" s="6" t="s">
        <v>1170</v>
      </c>
      <c r="I336" s="2" t="s">
        <v>892</v>
      </c>
      <c r="J336" s="7" t="s">
        <v>1039</v>
      </c>
      <c r="K336" s="2" t="s">
        <v>892</v>
      </c>
      <c r="L336" s="56">
        <f>CONFIDENCE(P336,S336,V336)</f>
        <v>0.6197950323045616</v>
      </c>
      <c r="M336" s="23">
        <f>S336/SQRT(V336)*NORMSINV(1-P336/2)</f>
        <v>0.6197950323045616</v>
      </c>
      <c r="O336" s="29" t="s">
        <v>816</v>
      </c>
      <c r="P336" s="29">
        <v>0.05</v>
      </c>
      <c r="Q336" s="30"/>
      <c r="R336" s="29" t="s">
        <v>817</v>
      </c>
      <c r="S336" s="29">
        <v>1</v>
      </c>
      <c r="T336" s="30"/>
      <c r="U336" s="29" t="s">
        <v>818</v>
      </c>
      <c r="V336" s="29">
        <v>10</v>
      </c>
    </row>
    <row r="337" spans="1:11" ht="15">
      <c r="A337" s="5">
        <v>345</v>
      </c>
      <c r="B337" s="15" t="s">
        <v>751</v>
      </c>
      <c r="C337" s="16" t="s">
        <v>1055</v>
      </c>
      <c r="E337" s="12" t="s">
        <v>743</v>
      </c>
      <c r="F337" s="2" t="s">
        <v>892</v>
      </c>
      <c r="G337" s="6" t="s">
        <v>1045</v>
      </c>
      <c r="H337" s="6" t="s">
        <v>1171</v>
      </c>
      <c r="I337" s="2" t="s">
        <v>892</v>
      </c>
      <c r="J337" s="7" t="s">
        <v>1000</v>
      </c>
      <c r="K337" s="2" t="s">
        <v>892</v>
      </c>
    </row>
    <row r="338" spans="1:11" ht="15">
      <c r="A338" s="5">
        <v>312</v>
      </c>
      <c r="B338" s="15" t="s">
        <v>751</v>
      </c>
      <c r="C338" s="16" t="s">
        <v>1055</v>
      </c>
      <c r="E338" s="12" t="s">
        <v>743</v>
      </c>
      <c r="F338" s="2" t="s">
        <v>892</v>
      </c>
      <c r="G338" s="6" t="s">
        <v>843</v>
      </c>
      <c r="H338" s="6" t="s">
        <v>1172</v>
      </c>
      <c r="I338" s="2" t="s">
        <v>892</v>
      </c>
      <c r="J338" s="7" t="s">
        <v>791</v>
      </c>
      <c r="K338" s="2" t="s">
        <v>892</v>
      </c>
    </row>
    <row r="339" spans="1:11" ht="15">
      <c r="A339" s="5">
        <v>316</v>
      </c>
      <c r="B339" s="15" t="s">
        <v>751</v>
      </c>
      <c r="C339" s="16" t="s">
        <v>1055</v>
      </c>
      <c r="E339" s="12" t="s">
        <v>743</v>
      </c>
      <c r="F339" s="2" t="s">
        <v>892</v>
      </c>
      <c r="G339" s="6" t="s">
        <v>1048</v>
      </c>
      <c r="H339" s="6" t="s">
        <v>1173</v>
      </c>
      <c r="I339" s="2" t="s">
        <v>892</v>
      </c>
      <c r="J339" s="7" t="s">
        <v>996</v>
      </c>
      <c r="K339" s="2" t="s">
        <v>892</v>
      </c>
    </row>
    <row r="340" spans="1:11" ht="15">
      <c r="A340" s="5">
        <v>326</v>
      </c>
      <c r="B340" s="15" t="s">
        <v>751</v>
      </c>
      <c r="C340" s="16" t="s">
        <v>1055</v>
      </c>
      <c r="D340" s="12" t="s">
        <v>915</v>
      </c>
      <c r="E340" s="12" t="s">
        <v>743</v>
      </c>
      <c r="F340" s="2" t="s">
        <v>892</v>
      </c>
      <c r="G340" s="6" t="s">
        <v>849</v>
      </c>
      <c r="H340" s="6" t="s">
        <v>1174</v>
      </c>
      <c r="I340" s="2" t="s">
        <v>892</v>
      </c>
      <c r="J340" s="7" t="s">
        <v>802</v>
      </c>
      <c r="K340" s="2" t="s">
        <v>892</v>
      </c>
    </row>
    <row r="341" spans="1:11" ht="15">
      <c r="A341" s="5">
        <v>327</v>
      </c>
      <c r="B341" s="15" t="s">
        <v>751</v>
      </c>
      <c r="C341" s="16" t="s">
        <v>1055</v>
      </c>
      <c r="E341" s="12" t="s">
        <v>743</v>
      </c>
      <c r="F341" s="2" t="s">
        <v>892</v>
      </c>
      <c r="G341" s="6" t="s">
        <v>850</v>
      </c>
      <c r="H341" s="6" t="s">
        <v>1175</v>
      </c>
      <c r="I341" s="2" t="s">
        <v>892</v>
      </c>
      <c r="J341" s="7" t="s">
        <v>803</v>
      </c>
      <c r="K341" s="2" t="s">
        <v>892</v>
      </c>
    </row>
    <row r="342" spans="1:18" ht="15">
      <c r="A342" s="5">
        <v>328</v>
      </c>
      <c r="B342" s="15" t="s">
        <v>751</v>
      </c>
      <c r="C342" s="16" t="s">
        <v>1055</v>
      </c>
      <c r="D342" s="12" t="s">
        <v>915</v>
      </c>
      <c r="E342" s="12" t="s">
        <v>743</v>
      </c>
      <c r="F342" s="2" t="s">
        <v>892</v>
      </c>
      <c r="G342" s="6" t="s">
        <v>997</v>
      </c>
      <c r="H342" s="6" t="s">
        <v>1176</v>
      </c>
      <c r="I342" s="2" t="s">
        <v>892</v>
      </c>
      <c r="J342" s="7" t="s">
        <v>1112</v>
      </c>
      <c r="K342" s="2" t="s">
        <v>892</v>
      </c>
      <c r="L342" s="38">
        <f>MODE(N342,O342,P342,Q342,R342)</f>
        <v>1</v>
      </c>
      <c r="N342" s="25">
        <v>3</v>
      </c>
      <c r="O342" s="25">
        <v>1</v>
      </c>
      <c r="P342" s="25">
        <v>4</v>
      </c>
      <c r="Q342" s="25">
        <v>4</v>
      </c>
      <c r="R342" s="25">
        <v>1</v>
      </c>
    </row>
    <row r="343" spans="1:11" ht="15">
      <c r="A343" s="5">
        <v>318</v>
      </c>
      <c r="B343" s="15" t="s">
        <v>751</v>
      </c>
      <c r="C343" s="16" t="s">
        <v>1055</v>
      </c>
      <c r="E343" s="12" t="s">
        <v>743</v>
      </c>
      <c r="F343" s="2" t="s">
        <v>892</v>
      </c>
      <c r="G343" s="6" t="s">
        <v>831</v>
      </c>
      <c r="H343" s="6" t="s">
        <v>1177</v>
      </c>
      <c r="I343" s="2" t="s">
        <v>892</v>
      </c>
      <c r="J343" s="7" t="s">
        <v>1107</v>
      </c>
      <c r="K343" s="2" t="s">
        <v>892</v>
      </c>
    </row>
    <row r="344" spans="1:11" ht="15">
      <c r="A344" s="5">
        <v>347</v>
      </c>
      <c r="B344" s="15" t="s">
        <v>751</v>
      </c>
      <c r="C344" s="16" t="s">
        <v>1055</v>
      </c>
      <c r="E344" s="12" t="s">
        <v>743</v>
      </c>
      <c r="F344" s="2" t="s">
        <v>892</v>
      </c>
      <c r="G344" s="6" t="s">
        <v>1046</v>
      </c>
      <c r="H344" s="6" t="s">
        <v>1178</v>
      </c>
      <c r="I344" s="2" t="s">
        <v>892</v>
      </c>
      <c r="J344" s="7" t="s">
        <v>1113</v>
      </c>
      <c r="K344" s="2" t="s">
        <v>892</v>
      </c>
    </row>
    <row r="345" spans="1:13" ht="15">
      <c r="A345" s="5">
        <v>334</v>
      </c>
      <c r="B345" s="15" t="s">
        <v>751</v>
      </c>
      <c r="C345" s="16" t="s">
        <v>1055</v>
      </c>
      <c r="E345" s="12"/>
      <c r="F345" s="2" t="s">
        <v>892</v>
      </c>
      <c r="G345" s="6" t="s">
        <v>888</v>
      </c>
      <c r="H345" s="6" t="s">
        <v>1181</v>
      </c>
      <c r="I345" s="2" t="s">
        <v>892</v>
      </c>
      <c r="J345" s="7" t="s">
        <v>1109</v>
      </c>
      <c r="K345" s="2" t="s">
        <v>892</v>
      </c>
      <c r="L345" s="56">
        <f>PEARSON(N329:Q329,N330:Q330)</f>
        <v>0.5603318146805258</v>
      </c>
      <c r="M345" s="57">
        <f>L345^2</f>
        <v>0.3139717425431712</v>
      </c>
    </row>
    <row r="346" spans="1:24" ht="15">
      <c r="A346" s="5">
        <v>335</v>
      </c>
      <c r="B346" s="15" t="s">
        <v>751</v>
      </c>
      <c r="C346" s="16" t="s">
        <v>1055</v>
      </c>
      <c r="D346" s="12" t="s">
        <v>915</v>
      </c>
      <c r="E346" s="12" t="s">
        <v>743</v>
      </c>
      <c r="F346" s="2" t="s">
        <v>892</v>
      </c>
      <c r="G346" s="6" t="s">
        <v>813</v>
      </c>
      <c r="H346" s="6" t="s">
        <v>1182</v>
      </c>
      <c r="I346" s="2" t="s">
        <v>892</v>
      </c>
      <c r="J346" s="7" t="s">
        <v>814</v>
      </c>
      <c r="K346" s="2" t="s">
        <v>892</v>
      </c>
      <c r="L346" s="38">
        <f>PERCENTILE(N346:X346,0.2)</f>
        <v>2</v>
      </c>
      <c r="N346" s="25">
        <v>0</v>
      </c>
      <c r="O346" s="25">
        <v>1</v>
      </c>
      <c r="P346" s="25">
        <v>2</v>
      </c>
      <c r="Q346" s="25">
        <v>3</v>
      </c>
      <c r="R346" s="25">
        <v>4</v>
      </c>
      <c r="S346" s="25">
        <v>5</v>
      </c>
      <c r="T346" s="25">
        <v>6</v>
      </c>
      <c r="U346" s="25">
        <v>7</v>
      </c>
      <c r="V346" s="25">
        <v>8</v>
      </c>
      <c r="W346" s="25">
        <v>9</v>
      </c>
      <c r="X346" s="25">
        <v>10</v>
      </c>
    </row>
    <row r="347" spans="1:27" ht="15">
      <c r="A347" s="5">
        <v>356</v>
      </c>
      <c r="B347" s="15" t="s">
        <v>751</v>
      </c>
      <c r="C347" s="16" t="s">
        <v>1055</v>
      </c>
      <c r="E347" s="12"/>
      <c r="F347" s="2" t="s">
        <v>892</v>
      </c>
      <c r="G347" s="6" t="s">
        <v>838</v>
      </c>
      <c r="H347" s="6" t="s">
        <v>1244</v>
      </c>
      <c r="I347" s="2" t="s">
        <v>892</v>
      </c>
      <c r="J347" s="7" t="s">
        <v>1110</v>
      </c>
      <c r="K347" s="2" t="s">
        <v>892</v>
      </c>
      <c r="L347" s="38">
        <f>TRIMMEAN(R347:AA347,0.4)</f>
        <v>1</v>
      </c>
      <c r="M347" s="20"/>
      <c r="N347" s="21"/>
      <c r="O347" s="32"/>
      <c r="P347" s="32"/>
      <c r="Q347" s="32"/>
      <c r="R347" s="33">
        <v>0</v>
      </c>
      <c r="S347" s="33">
        <v>1</v>
      </c>
      <c r="T347" s="33">
        <v>1</v>
      </c>
      <c r="U347" s="33">
        <v>1</v>
      </c>
      <c r="V347" s="33">
        <v>1</v>
      </c>
      <c r="W347" s="33">
        <v>1</v>
      </c>
      <c r="X347" s="33">
        <v>1</v>
      </c>
      <c r="Y347" s="33">
        <v>1</v>
      </c>
      <c r="Z347" s="33">
        <v>1</v>
      </c>
      <c r="AA347" s="33">
        <v>0</v>
      </c>
    </row>
    <row r="348" spans="1:13" ht="15">
      <c r="A348" s="5">
        <v>343</v>
      </c>
      <c r="B348" s="15" t="s">
        <v>751</v>
      </c>
      <c r="C348" s="16" t="s">
        <v>1055</v>
      </c>
      <c r="E348" s="12"/>
      <c r="F348" s="2" t="s">
        <v>892</v>
      </c>
      <c r="G348" s="6" t="s">
        <v>1044</v>
      </c>
      <c r="H348" s="6" t="s">
        <v>1245</v>
      </c>
      <c r="I348" s="2" t="s">
        <v>892</v>
      </c>
      <c r="J348" s="7" t="s">
        <v>1114</v>
      </c>
      <c r="K348" s="2" t="s">
        <v>892</v>
      </c>
      <c r="L348" s="56">
        <f>RSQ(N330:Q330,N329:Q329)</f>
        <v>0.3139717425431712</v>
      </c>
      <c r="M348" s="56">
        <f>SQRT(L348)</f>
        <v>0.5603318146805258</v>
      </c>
    </row>
    <row r="349" spans="1:18" ht="15">
      <c r="A349" s="5">
        <v>342</v>
      </c>
      <c r="B349" s="15" t="s">
        <v>751</v>
      </c>
      <c r="C349" s="16" t="s">
        <v>1055</v>
      </c>
      <c r="D349" s="12" t="s">
        <v>915</v>
      </c>
      <c r="E349" s="12" t="s">
        <v>743</v>
      </c>
      <c r="F349" s="2" t="s">
        <v>892</v>
      </c>
      <c r="G349" s="6" t="s">
        <v>883</v>
      </c>
      <c r="H349" s="6" t="s">
        <v>1246</v>
      </c>
      <c r="I349" s="2" t="s">
        <v>892</v>
      </c>
      <c r="J349" s="7" t="s">
        <v>1054</v>
      </c>
      <c r="K349" s="2" t="s">
        <v>892</v>
      </c>
      <c r="L349" s="38">
        <f>RANK(4,N349:R349)</f>
        <v>5</v>
      </c>
      <c r="N349" s="25">
        <v>7</v>
      </c>
      <c r="O349" s="29">
        <v>4</v>
      </c>
      <c r="P349" s="29">
        <v>6</v>
      </c>
      <c r="Q349" s="29">
        <v>9</v>
      </c>
      <c r="R349" s="29">
        <v>8</v>
      </c>
    </row>
    <row r="350" spans="1:18" ht="15">
      <c r="A350" s="5">
        <v>341</v>
      </c>
      <c r="B350" s="15" t="s">
        <v>751</v>
      </c>
      <c r="C350" s="16" t="s">
        <v>1055</v>
      </c>
      <c r="D350" s="12" t="s">
        <v>915</v>
      </c>
      <c r="E350" s="12" t="s">
        <v>743</v>
      </c>
      <c r="F350" s="2" t="s">
        <v>892</v>
      </c>
      <c r="G350" s="6" t="s">
        <v>999</v>
      </c>
      <c r="H350" s="6" t="s">
        <v>1247</v>
      </c>
      <c r="I350" s="2" t="s">
        <v>892</v>
      </c>
      <c r="J350" s="7" t="s">
        <v>1053</v>
      </c>
      <c r="K350" s="2" t="s">
        <v>892</v>
      </c>
      <c r="L350" s="38">
        <f>RANK(4,N350:R350,1)</f>
        <v>1</v>
      </c>
      <c r="N350" s="26">
        <v>7</v>
      </c>
      <c r="O350" s="31">
        <v>4</v>
      </c>
      <c r="P350" s="31">
        <v>6</v>
      </c>
      <c r="Q350" s="31">
        <v>9</v>
      </c>
      <c r="R350" s="31">
        <v>8</v>
      </c>
    </row>
    <row r="351" spans="1:11" ht="15">
      <c r="A351" s="5">
        <v>300</v>
      </c>
      <c r="B351" s="15" t="s">
        <v>751</v>
      </c>
      <c r="C351" s="16" t="s">
        <v>1055</v>
      </c>
      <c r="E351" s="12" t="s">
        <v>743</v>
      </c>
      <c r="F351" s="2" t="s">
        <v>892</v>
      </c>
      <c r="G351" s="6" t="s">
        <v>1049</v>
      </c>
      <c r="H351" s="58" t="s">
        <v>1218</v>
      </c>
      <c r="I351" s="2" t="s">
        <v>892</v>
      </c>
      <c r="J351" s="7" t="s">
        <v>879</v>
      </c>
      <c r="K351" s="2" t="s">
        <v>892</v>
      </c>
    </row>
    <row r="352" spans="1:11" ht="15">
      <c r="A352" s="5">
        <v>352</v>
      </c>
      <c r="B352" s="15" t="s">
        <v>751</v>
      </c>
      <c r="C352" s="16" t="s">
        <v>1055</v>
      </c>
      <c r="E352" s="12"/>
      <c r="F352" s="2" t="s">
        <v>892</v>
      </c>
      <c r="G352" s="6" t="s">
        <v>1047</v>
      </c>
      <c r="H352" s="58" t="s">
        <v>1218</v>
      </c>
      <c r="I352" s="2" t="s">
        <v>892</v>
      </c>
      <c r="J352" s="7" t="s">
        <v>1111</v>
      </c>
      <c r="K352" s="2" t="s">
        <v>892</v>
      </c>
    </row>
    <row r="353" spans="1:24" ht="15">
      <c r="A353" s="5">
        <v>336</v>
      </c>
      <c r="B353" s="15" t="s">
        <v>751</v>
      </c>
      <c r="C353" s="16" t="s">
        <v>1055</v>
      </c>
      <c r="E353" s="12" t="s">
        <v>743</v>
      </c>
      <c r="F353" s="2" t="s">
        <v>892</v>
      </c>
      <c r="G353" s="6" t="s">
        <v>833</v>
      </c>
      <c r="H353" s="6" t="s">
        <v>1248</v>
      </c>
      <c r="I353" s="2" t="s">
        <v>892</v>
      </c>
      <c r="J353" s="7" t="s">
        <v>815</v>
      </c>
      <c r="K353" s="2" t="s">
        <v>892</v>
      </c>
      <c r="L353" s="38">
        <f>PERCENTRANK(N353:X353,2,3)</f>
        <v>0.2</v>
      </c>
      <c r="N353" s="26">
        <v>0</v>
      </c>
      <c r="O353" s="26">
        <v>1</v>
      </c>
      <c r="P353" s="26">
        <v>2</v>
      </c>
      <c r="Q353" s="26">
        <v>3</v>
      </c>
      <c r="R353" s="26">
        <v>4</v>
      </c>
      <c r="S353" s="26">
        <v>5</v>
      </c>
      <c r="T353" s="26">
        <v>6</v>
      </c>
      <c r="U353" s="26">
        <v>7</v>
      </c>
      <c r="V353" s="26">
        <v>8</v>
      </c>
      <c r="W353" s="26">
        <v>9</v>
      </c>
      <c r="X353" s="26">
        <v>10</v>
      </c>
    </row>
    <row r="354" spans="1:11" ht="15">
      <c r="A354" s="5">
        <v>348</v>
      </c>
      <c r="B354" s="15" t="s">
        <v>751</v>
      </c>
      <c r="C354" s="16" t="s">
        <v>1055</v>
      </c>
      <c r="D354" s="12" t="s">
        <v>915</v>
      </c>
      <c r="E354" s="12" t="s">
        <v>743</v>
      </c>
      <c r="F354" s="2" t="s">
        <v>892</v>
      </c>
      <c r="G354" s="6" t="s">
        <v>851</v>
      </c>
      <c r="H354" s="6" t="s">
        <v>1122</v>
      </c>
      <c r="I354" s="2" t="s">
        <v>892</v>
      </c>
      <c r="J354" s="7" t="s">
        <v>805</v>
      </c>
      <c r="K354" s="2" t="s">
        <v>892</v>
      </c>
    </row>
    <row r="355" spans="1:11" ht="15">
      <c r="A355" s="5">
        <v>351</v>
      </c>
      <c r="B355" s="15" t="s">
        <v>751</v>
      </c>
      <c r="C355" s="16" t="s">
        <v>1055</v>
      </c>
      <c r="E355" s="12" t="s">
        <v>743</v>
      </c>
      <c r="F355" s="2" t="s">
        <v>892</v>
      </c>
      <c r="G355" s="6" t="s">
        <v>851</v>
      </c>
      <c r="H355" s="6" t="s">
        <v>1121</v>
      </c>
      <c r="I355" s="2" t="s">
        <v>892</v>
      </c>
      <c r="J355" s="7" t="s">
        <v>804</v>
      </c>
      <c r="K355" s="2" t="s">
        <v>892</v>
      </c>
    </row>
    <row r="356" spans="1:11" ht="15">
      <c r="A356" s="5">
        <v>349</v>
      </c>
      <c r="B356" s="15" t="s">
        <v>751</v>
      </c>
      <c r="C356" s="16" t="s">
        <v>1055</v>
      </c>
      <c r="E356" s="12" t="s">
        <v>743</v>
      </c>
      <c r="F356" s="2" t="s">
        <v>892</v>
      </c>
      <c r="G356" s="6" t="s">
        <v>852</v>
      </c>
      <c r="H356" s="6" t="s">
        <v>1121</v>
      </c>
      <c r="I356" s="2" t="s">
        <v>892</v>
      </c>
      <c r="J356" s="7" t="s">
        <v>806</v>
      </c>
      <c r="K356" s="2" t="s">
        <v>892</v>
      </c>
    </row>
    <row r="357" spans="1:11" ht="15">
      <c r="A357" s="5">
        <v>350</v>
      </c>
      <c r="B357" s="15" t="s">
        <v>751</v>
      </c>
      <c r="C357" s="16" t="s">
        <v>1055</v>
      </c>
      <c r="D357" s="12" t="s">
        <v>915</v>
      </c>
      <c r="E357" s="12" t="s">
        <v>743</v>
      </c>
      <c r="F357" s="2" t="s">
        <v>892</v>
      </c>
      <c r="G357" s="6" t="s">
        <v>853</v>
      </c>
      <c r="H357" s="6" t="s">
        <v>1120</v>
      </c>
      <c r="I357" s="2" t="s">
        <v>892</v>
      </c>
      <c r="J357" s="7" t="s">
        <v>804</v>
      </c>
      <c r="K357" s="2" t="s">
        <v>892</v>
      </c>
    </row>
    <row r="358" spans="1:41" ht="15.75">
      <c r="A358" s="5">
        <v>339</v>
      </c>
      <c r="B358" s="15" t="s">
        <v>751</v>
      </c>
      <c r="C358" s="16" t="s">
        <v>1055</v>
      </c>
      <c r="D358" s="12" t="s">
        <v>915</v>
      </c>
      <c r="E358" s="12" t="s">
        <v>743</v>
      </c>
      <c r="F358" s="2" t="s">
        <v>892</v>
      </c>
      <c r="G358" s="6" t="s">
        <v>834</v>
      </c>
      <c r="H358" s="6" t="s">
        <v>1249</v>
      </c>
      <c r="I358" s="2" t="s">
        <v>892</v>
      </c>
      <c r="J358" s="7" t="s">
        <v>812</v>
      </c>
      <c r="K358" s="2" t="s">
        <v>892</v>
      </c>
      <c r="L358" s="38">
        <f>PROB(N358:R358,T358:X358,0.9,3)</f>
        <v>0.7999999999999999</v>
      </c>
      <c r="N358" s="26">
        <v>1</v>
      </c>
      <c r="O358" s="31">
        <v>2</v>
      </c>
      <c r="P358" s="31">
        <v>3</v>
      </c>
      <c r="Q358" s="31">
        <v>4</v>
      </c>
      <c r="R358" s="31">
        <v>5</v>
      </c>
      <c r="T358" s="31">
        <v>0.6</v>
      </c>
      <c r="U358" s="31">
        <v>0.1</v>
      </c>
      <c r="V358" s="31">
        <f>1/10</f>
        <v>0.1</v>
      </c>
      <c r="W358" s="31">
        <v>0.2</v>
      </c>
      <c r="X358" s="31">
        <v>0</v>
      </c>
      <c r="AL358" s="11"/>
      <c r="AM358" s="11"/>
      <c r="AN358" s="10"/>
      <c r="AO358" s="10"/>
    </row>
    <row r="359" spans="1:11" ht="15">
      <c r="A359" s="5">
        <v>358</v>
      </c>
      <c r="B359" s="15" t="s">
        <v>751</v>
      </c>
      <c r="C359" s="16" t="s">
        <v>1055</v>
      </c>
      <c r="D359" s="12" t="s">
        <v>915</v>
      </c>
      <c r="E359" s="12" t="s">
        <v>743</v>
      </c>
      <c r="F359" s="2" t="s">
        <v>892</v>
      </c>
      <c r="G359" s="6" t="s">
        <v>854</v>
      </c>
      <c r="H359" s="6" t="s">
        <v>1119</v>
      </c>
      <c r="I359" s="2" t="s">
        <v>892</v>
      </c>
      <c r="J359" s="7" t="s">
        <v>808</v>
      </c>
      <c r="K359" s="2" t="s">
        <v>892</v>
      </c>
    </row>
    <row r="360" spans="1:11" ht="15">
      <c r="A360" s="5">
        <v>359</v>
      </c>
      <c r="B360" s="15" t="s">
        <v>751</v>
      </c>
      <c r="C360" s="16" t="s">
        <v>1055</v>
      </c>
      <c r="E360" s="12" t="s">
        <v>743</v>
      </c>
      <c r="F360" s="2" t="s">
        <v>892</v>
      </c>
      <c r="G360" s="6" t="s">
        <v>855</v>
      </c>
      <c r="H360" s="6" t="s">
        <v>1118</v>
      </c>
      <c r="I360" s="2" t="s">
        <v>892</v>
      </c>
      <c r="J360" s="7" t="s">
        <v>809</v>
      </c>
      <c r="K360" s="2" t="s">
        <v>892</v>
      </c>
    </row>
    <row r="361" spans="1:11" ht="15">
      <c r="A361" s="5">
        <v>337</v>
      </c>
      <c r="B361" s="15" t="s">
        <v>751</v>
      </c>
      <c r="C361" s="16" t="s">
        <v>1055</v>
      </c>
      <c r="D361" s="12" t="s">
        <v>915</v>
      </c>
      <c r="E361" s="12" t="s">
        <v>743</v>
      </c>
      <c r="F361" s="2" t="s">
        <v>892</v>
      </c>
      <c r="G361" s="6" t="s">
        <v>882</v>
      </c>
      <c r="H361" s="58" t="s">
        <v>1218</v>
      </c>
      <c r="I361" s="2" t="s">
        <v>892</v>
      </c>
      <c r="J361" s="7" t="s">
        <v>884</v>
      </c>
      <c r="K361" s="2" t="s">
        <v>892</v>
      </c>
    </row>
    <row r="362" spans="1:11" ht="15">
      <c r="A362" s="5">
        <v>360</v>
      </c>
      <c r="B362" s="15" t="s">
        <v>751</v>
      </c>
      <c r="C362" s="16" t="s">
        <v>1055</v>
      </c>
      <c r="D362" s="12" t="s">
        <v>915</v>
      </c>
      <c r="E362" s="12" t="s">
        <v>743</v>
      </c>
      <c r="F362" s="2" t="s">
        <v>892</v>
      </c>
      <c r="G362" s="6" t="s">
        <v>856</v>
      </c>
      <c r="H362" s="6" t="s">
        <v>1117</v>
      </c>
      <c r="I362" s="2" t="s">
        <v>892</v>
      </c>
      <c r="J362" s="7" t="s">
        <v>810</v>
      </c>
      <c r="K362" s="2" t="s">
        <v>892</v>
      </c>
    </row>
    <row r="363" spans="1:11" ht="15">
      <c r="A363" s="5">
        <v>361</v>
      </c>
      <c r="B363" s="15" t="s">
        <v>751</v>
      </c>
      <c r="C363" s="16" t="s">
        <v>1055</v>
      </c>
      <c r="E363" s="12" t="s">
        <v>743</v>
      </c>
      <c r="F363" s="2" t="s">
        <v>892</v>
      </c>
      <c r="G363" s="6" t="s">
        <v>857</v>
      </c>
      <c r="H363" s="6" t="s">
        <v>1116</v>
      </c>
      <c r="I363" s="2" t="s">
        <v>892</v>
      </c>
      <c r="J363" s="7" t="s">
        <v>811</v>
      </c>
      <c r="K363" s="2" t="s">
        <v>892</v>
      </c>
    </row>
    <row r="364" spans="1:11" ht="15">
      <c r="A364" s="5">
        <v>320</v>
      </c>
      <c r="E364" s="12"/>
      <c r="F364" s="2" t="s">
        <v>892</v>
      </c>
      <c r="G364" s="42"/>
      <c r="H364" s="42"/>
      <c r="I364" s="2" t="s">
        <v>892</v>
      </c>
      <c r="J364" s="43"/>
      <c r="K364" s="2" t="s">
        <v>892</v>
      </c>
    </row>
    <row r="365" spans="1:11" ht="15">
      <c r="A365" s="5">
        <v>364</v>
      </c>
      <c r="D365" s="12" t="s">
        <v>915</v>
      </c>
      <c r="E365" s="12"/>
      <c r="F365" s="2" t="s">
        <v>892</v>
      </c>
      <c r="G365" s="6" t="s">
        <v>928</v>
      </c>
      <c r="I365" s="2" t="s">
        <v>892</v>
      </c>
      <c r="K365" s="2" t="s">
        <v>892</v>
      </c>
    </row>
    <row r="366" spans="1:11" ht="15.75">
      <c r="A366" s="5">
        <v>365</v>
      </c>
      <c r="B366" s="15" t="s">
        <v>895</v>
      </c>
      <c r="D366" s="12" t="s">
        <v>915</v>
      </c>
      <c r="E366" s="12"/>
      <c r="F366" s="2" t="s">
        <v>892</v>
      </c>
      <c r="G366" s="11" t="s">
        <v>895</v>
      </c>
      <c r="H366" s="11"/>
      <c r="I366" s="2" t="s">
        <v>892</v>
      </c>
      <c r="K366" s="2" t="s">
        <v>892</v>
      </c>
    </row>
    <row r="367" spans="1:11" ht="15">
      <c r="A367" s="5">
        <v>366</v>
      </c>
      <c r="B367" s="15" t="s">
        <v>895</v>
      </c>
      <c r="E367" s="12"/>
      <c r="F367" s="2" t="s">
        <v>892</v>
      </c>
      <c r="G367" s="6" t="s">
        <v>688</v>
      </c>
      <c r="I367" s="2" t="s">
        <v>892</v>
      </c>
      <c r="J367" s="7" t="s">
        <v>689</v>
      </c>
      <c r="K367" s="2" t="s">
        <v>892</v>
      </c>
    </row>
    <row r="368" spans="1:11" ht="15">
      <c r="A368" s="5">
        <v>367</v>
      </c>
      <c r="B368" s="15" t="s">
        <v>895</v>
      </c>
      <c r="E368" s="12"/>
      <c r="F368" s="2" t="s">
        <v>892</v>
      </c>
      <c r="G368" s="6" t="s">
        <v>690</v>
      </c>
      <c r="I368" s="2" t="s">
        <v>892</v>
      </c>
      <c r="J368" s="7" t="s">
        <v>691</v>
      </c>
      <c r="K368" s="2" t="s">
        <v>892</v>
      </c>
    </row>
    <row r="369" spans="1:11" ht="15">
      <c r="A369" s="5">
        <v>368</v>
      </c>
      <c r="B369" s="15" t="s">
        <v>895</v>
      </c>
      <c r="E369" s="12"/>
      <c r="F369" s="2" t="s">
        <v>892</v>
      </c>
      <c r="G369" s="6" t="s">
        <v>692</v>
      </c>
      <c r="I369" s="2" t="s">
        <v>892</v>
      </c>
      <c r="J369" s="7" t="s">
        <v>693</v>
      </c>
      <c r="K369" s="2" t="s">
        <v>892</v>
      </c>
    </row>
    <row r="370" spans="1:11" ht="15">
      <c r="A370" s="5">
        <v>369</v>
      </c>
      <c r="B370" s="15" t="s">
        <v>895</v>
      </c>
      <c r="E370" s="12"/>
      <c r="F370" s="2" t="s">
        <v>892</v>
      </c>
      <c r="G370" s="6" t="s">
        <v>694</v>
      </c>
      <c r="I370" s="2" t="s">
        <v>892</v>
      </c>
      <c r="J370" s="7" t="s">
        <v>695</v>
      </c>
      <c r="K370" s="2" t="s">
        <v>892</v>
      </c>
    </row>
    <row r="371" spans="1:11" ht="15">
      <c r="A371" s="5">
        <v>370</v>
      </c>
      <c r="B371" s="15" t="s">
        <v>895</v>
      </c>
      <c r="E371" s="12"/>
      <c r="F371" s="2" t="s">
        <v>892</v>
      </c>
      <c r="G371" s="6" t="s">
        <v>696</v>
      </c>
      <c r="I371" s="2" t="s">
        <v>892</v>
      </c>
      <c r="J371" s="7" t="s">
        <v>697</v>
      </c>
      <c r="K371" s="2" t="s">
        <v>892</v>
      </c>
    </row>
    <row r="372" spans="1:11" ht="15">
      <c r="A372" s="5">
        <v>371</v>
      </c>
      <c r="B372" s="15" t="s">
        <v>895</v>
      </c>
      <c r="D372" s="12" t="s">
        <v>915</v>
      </c>
      <c r="E372" s="12" t="s">
        <v>743</v>
      </c>
      <c r="F372" s="2" t="s">
        <v>892</v>
      </c>
      <c r="G372" s="6" t="s">
        <v>867</v>
      </c>
      <c r="H372" s="6" t="s">
        <v>1231</v>
      </c>
      <c r="I372" s="2" t="s">
        <v>892</v>
      </c>
      <c r="J372" s="7" t="s">
        <v>698</v>
      </c>
      <c r="K372" s="2" t="s">
        <v>892</v>
      </c>
    </row>
    <row r="373" spans="1:11" ht="15">
      <c r="A373" s="5">
        <v>372</v>
      </c>
      <c r="B373" s="15" t="s">
        <v>895</v>
      </c>
      <c r="E373" s="12"/>
      <c r="F373" s="2" t="s">
        <v>892</v>
      </c>
      <c r="G373" s="6" t="s">
        <v>699</v>
      </c>
      <c r="I373" s="2" t="s">
        <v>892</v>
      </c>
      <c r="J373" s="7" t="s">
        <v>700</v>
      </c>
      <c r="K373" s="2" t="s">
        <v>892</v>
      </c>
    </row>
    <row r="374" spans="1:11" ht="15">
      <c r="A374" s="5">
        <v>373</v>
      </c>
      <c r="B374" s="15" t="s">
        <v>895</v>
      </c>
      <c r="E374" s="12"/>
      <c r="F374" s="2" t="s">
        <v>892</v>
      </c>
      <c r="G374" s="6" t="s">
        <v>701</v>
      </c>
      <c r="H374" s="6" t="s">
        <v>1232</v>
      </c>
      <c r="I374" s="2" t="s">
        <v>892</v>
      </c>
      <c r="J374" s="7" t="s">
        <v>702</v>
      </c>
      <c r="K374" s="2" t="s">
        <v>892</v>
      </c>
    </row>
    <row r="375" spans="1:11" ht="15">
      <c r="A375" s="5">
        <v>374</v>
      </c>
      <c r="B375" s="15" t="s">
        <v>895</v>
      </c>
      <c r="E375" s="12"/>
      <c r="F375" s="2" t="s">
        <v>892</v>
      </c>
      <c r="G375" s="6" t="s">
        <v>703</v>
      </c>
      <c r="I375" s="2" t="s">
        <v>892</v>
      </c>
      <c r="J375" s="7" t="s">
        <v>704</v>
      </c>
      <c r="K375" s="2" t="s">
        <v>892</v>
      </c>
    </row>
    <row r="376" spans="1:11" ht="15">
      <c r="A376" s="5">
        <v>375</v>
      </c>
      <c r="B376" s="15" t="s">
        <v>895</v>
      </c>
      <c r="E376" s="12"/>
      <c r="F376" s="2" t="s">
        <v>892</v>
      </c>
      <c r="G376" s="6" t="s">
        <v>705</v>
      </c>
      <c r="I376" s="2" t="s">
        <v>892</v>
      </c>
      <c r="J376" s="7" t="s">
        <v>706</v>
      </c>
      <c r="K376" s="2" t="s">
        <v>892</v>
      </c>
    </row>
    <row r="377" spans="1:11" ht="15">
      <c r="A377" s="5">
        <v>376</v>
      </c>
      <c r="B377" s="15" t="s">
        <v>895</v>
      </c>
      <c r="E377" s="12"/>
      <c r="F377" s="2" t="s">
        <v>892</v>
      </c>
      <c r="G377" s="6" t="s">
        <v>707</v>
      </c>
      <c r="I377" s="2" t="s">
        <v>892</v>
      </c>
      <c r="J377" s="7" t="s">
        <v>708</v>
      </c>
      <c r="K377" s="2" t="s">
        <v>892</v>
      </c>
    </row>
    <row r="378" spans="1:11" ht="15">
      <c r="A378" s="5">
        <v>377</v>
      </c>
      <c r="B378" s="15" t="s">
        <v>895</v>
      </c>
      <c r="D378" s="12" t="s">
        <v>915</v>
      </c>
      <c r="E378" s="12" t="s">
        <v>743</v>
      </c>
      <c r="F378" s="2" t="s">
        <v>892</v>
      </c>
      <c r="G378" s="6" t="s">
        <v>868</v>
      </c>
      <c r="I378" s="2" t="s">
        <v>892</v>
      </c>
      <c r="J378" s="7" t="s">
        <v>709</v>
      </c>
      <c r="K378" s="2" t="s">
        <v>892</v>
      </c>
    </row>
    <row r="379" spans="1:11" ht="15">
      <c r="A379" s="5">
        <v>378</v>
      </c>
      <c r="B379" s="15" t="s">
        <v>895</v>
      </c>
      <c r="E379" s="12"/>
      <c r="F379" s="2" t="s">
        <v>892</v>
      </c>
      <c r="G379" s="6" t="s">
        <v>869</v>
      </c>
      <c r="I379" s="2" t="s">
        <v>892</v>
      </c>
      <c r="J379" s="7" t="s">
        <v>709</v>
      </c>
      <c r="K379" s="2" t="s">
        <v>892</v>
      </c>
    </row>
    <row r="380" spans="1:11" ht="15">
      <c r="A380" s="5">
        <v>379</v>
      </c>
      <c r="B380" s="15" t="s">
        <v>895</v>
      </c>
      <c r="E380" s="12"/>
      <c r="F380" s="2" t="s">
        <v>892</v>
      </c>
      <c r="G380" s="6" t="s">
        <v>710</v>
      </c>
      <c r="I380" s="2" t="s">
        <v>892</v>
      </c>
      <c r="J380" s="7" t="s">
        <v>711</v>
      </c>
      <c r="K380" s="2" t="s">
        <v>892</v>
      </c>
    </row>
    <row r="381" spans="1:11" ht="15">
      <c r="A381" s="5">
        <v>380</v>
      </c>
      <c r="B381" s="15" t="s">
        <v>895</v>
      </c>
      <c r="E381" s="12"/>
      <c r="F381" s="2" t="s">
        <v>892</v>
      </c>
      <c r="G381" s="6" t="s">
        <v>712</v>
      </c>
      <c r="H381" s="58" t="s">
        <v>1218</v>
      </c>
      <c r="I381" s="2" t="s">
        <v>892</v>
      </c>
      <c r="J381" s="7" t="s">
        <v>713</v>
      </c>
      <c r="K381" s="2" t="s">
        <v>892</v>
      </c>
    </row>
    <row r="382" spans="1:11" ht="15">
      <c r="A382" s="5">
        <v>381</v>
      </c>
      <c r="B382" s="15" t="s">
        <v>895</v>
      </c>
      <c r="D382" s="12" t="s">
        <v>915</v>
      </c>
      <c r="E382" s="12" t="s">
        <v>743</v>
      </c>
      <c r="F382" s="2" t="s">
        <v>892</v>
      </c>
      <c r="G382" s="6" t="s">
        <v>870</v>
      </c>
      <c r="I382" s="2" t="s">
        <v>892</v>
      </c>
      <c r="J382" s="7" t="s">
        <v>714</v>
      </c>
      <c r="K382" s="2" t="s">
        <v>892</v>
      </c>
    </row>
    <row r="383" spans="1:11" ht="15">
      <c r="A383" s="5">
        <v>382</v>
      </c>
      <c r="B383" s="15" t="s">
        <v>895</v>
      </c>
      <c r="E383" s="12"/>
      <c r="F383" s="2" t="s">
        <v>892</v>
      </c>
      <c r="G383" s="6" t="s">
        <v>871</v>
      </c>
      <c r="I383" s="2" t="s">
        <v>892</v>
      </c>
      <c r="J383" s="7" t="s">
        <v>714</v>
      </c>
      <c r="K383" s="2" t="s">
        <v>892</v>
      </c>
    </row>
    <row r="384" spans="1:11" ht="15">
      <c r="A384" s="5">
        <v>383</v>
      </c>
      <c r="B384" s="15" t="s">
        <v>895</v>
      </c>
      <c r="E384" s="12"/>
      <c r="F384" s="2" t="s">
        <v>892</v>
      </c>
      <c r="G384" s="6" t="s">
        <v>715</v>
      </c>
      <c r="I384" s="2" t="s">
        <v>892</v>
      </c>
      <c r="J384" s="7" t="s">
        <v>716</v>
      </c>
      <c r="K384" s="2" t="s">
        <v>892</v>
      </c>
    </row>
    <row r="385" spans="1:11" ht="15">
      <c r="A385" s="5">
        <v>384</v>
      </c>
      <c r="B385" s="15" t="s">
        <v>895</v>
      </c>
      <c r="E385" s="12"/>
      <c r="F385" s="2" t="s">
        <v>892</v>
      </c>
      <c r="G385" s="6" t="s">
        <v>717</v>
      </c>
      <c r="H385" s="58" t="s">
        <v>1218</v>
      </c>
      <c r="I385" s="2" t="s">
        <v>892</v>
      </c>
      <c r="J385" s="7" t="s">
        <v>718</v>
      </c>
      <c r="K385" s="2" t="s">
        <v>892</v>
      </c>
    </row>
    <row r="386" spans="1:11" ht="15">
      <c r="A386" s="5">
        <v>385</v>
      </c>
      <c r="B386" s="15" t="s">
        <v>895</v>
      </c>
      <c r="E386" s="12"/>
      <c r="F386" s="2" t="s">
        <v>892</v>
      </c>
      <c r="G386" s="6" t="s">
        <v>719</v>
      </c>
      <c r="I386" s="2" t="s">
        <v>892</v>
      </c>
      <c r="J386" s="7" t="s">
        <v>720</v>
      </c>
      <c r="K386" s="2" t="s">
        <v>892</v>
      </c>
    </row>
    <row r="387" spans="1:11" ht="15">
      <c r="A387" s="5">
        <v>386</v>
      </c>
      <c r="B387" s="15" t="s">
        <v>895</v>
      </c>
      <c r="E387" s="12"/>
      <c r="F387" s="2" t="s">
        <v>892</v>
      </c>
      <c r="G387" s="6" t="s">
        <v>721</v>
      </c>
      <c r="I387" s="2" t="s">
        <v>892</v>
      </c>
      <c r="J387" s="7" t="s">
        <v>722</v>
      </c>
      <c r="K387" s="2" t="s">
        <v>892</v>
      </c>
    </row>
    <row r="388" spans="1:11" ht="15">
      <c r="A388" s="5">
        <v>387</v>
      </c>
      <c r="B388" s="15" t="s">
        <v>895</v>
      </c>
      <c r="D388" s="12" t="s">
        <v>915</v>
      </c>
      <c r="E388" s="12" t="s">
        <v>743</v>
      </c>
      <c r="F388" s="2" t="s">
        <v>892</v>
      </c>
      <c r="G388" s="6" t="s">
        <v>870</v>
      </c>
      <c r="I388" s="2" t="s">
        <v>892</v>
      </c>
      <c r="J388" s="7" t="s">
        <v>723</v>
      </c>
      <c r="K388" s="2" t="s">
        <v>892</v>
      </c>
    </row>
    <row r="389" spans="1:11" ht="15">
      <c r="A389" s="5">
        <v>388</v>
      </c>
      <c r="B389" s="15" t="s">
        <v>895</v>
      </c>
      <c r="E389" s="12"/>
      <c r="F389" s="2" t="s">
        <v>892</v>
      </c>
      <c r="G389" s="6" t="s">
        <v>871</v>
      </c>
      <c r="I389" s="2" t="s">
        <v>892</v>
      </c>
      <c r="J389" s="7" t="s">
        <v>723</v>
      </c>
      <c r="K389" s="2" t="s">
        <v>892</v>
      </c>
    </row>
    <row r="390" spans="1:11" ht="15">
      <c r="A390" s="5">
        <v>389</v>
      </c>
      <c r="B390" s="15" t="s">
        <v>895</v>
      </c>
      <c r="E390" s="12"/>
      <c r="F390" s="2" t="s">
        <v>892</v>
      </c>
      <c r="G390" s="6" t="s">
        <v>724</v>
      </c>
      <c r="I390" s="2" t="s">
        <v>892</v>
      </c>
      <c r="J390" s="7" t="s">
        <v>725</v>
      </c>
      <c r="K390" s="2" t="s">
        <v>892</v>
      </c>
    </row>
    <row r="391" spans="1:11" ht="15">
      <c r="A391" s="5">
        <v>390</v>
      </c>
      <c r="B391" s="15" t="s">
        <v>895</v>
      </c>
      <c r="E391" s="12"/>
      <c r="F391" s="2" t="s">
        <v>892</v>
      </c>
      <c r="G391" s="6" t="s">
        <v>726</v>
      </c>
      <c r="I391" s="2" t="s">
        <v>892</v>
      </c>
      <c r="J391" s="7" t="s">
        <v>727</v>
      </c>
      <c r="K391" s="2" t="s">
        <v>892</v>
      </c>
    </row>
    <row r="392" spans="1:11" ht="15">
      <c r="A392" s="5">
        <v>391</v>
      </c>
      <c r="B392" s="15" t="s">
        <v>895</v>
      </c>
      <c r="E392" s="12"/>
      <c r="F392" s="2" t="s">
        <v>892</v>
      </c>
      <c r="G392" s="6" t="s">
        <v>728</v>
      </c>
      <c r="I392" s="2" t="s">
        <v>892</v>
      </c>
      <c r="J392" s="7" t="s">
        <v>729</v>
      </c>
      <c r="K392" s="2" t="s">
        <v>892</v>
      </c>
    </row>
    <row r="393" spans="1:11" ht="15">
      <c r="A393" s="5">
        <v>392</v>
      </c>
      <c r="B393" s="15" t="s">
        <v>895</v>
      </c>
      <c r="E393" s="12"/>
      <c r="F393" s="2" t="s">
        <v>892</v>
      </c>
      <c r="G393" s="6" t="s">
        <v>730</v>
      </c>
      <c r="I393" s="2" t="s">
        <v>892</v>
      </c>
      <c r="J393" s="7" t="s">
        <v>731</v>
      </c>
      <c r="K393" s="2" t="s">
        <v>892</v>
      </c>
    </row>
    <row r="394" spans="1:11" ht="15">
      <c r="A394" s="5">
        <v>393</v>
      </c>
      <c r="B394" s="15" t="s">
        <v>895</v>
      </c>
      <c r="E394" s="12"/>
      <c r="F394" s="2" t="s">
        <v>892</v>
      </c>
      <c r="G394" s="6" t="s">
        <v>732</v>
      </c>
      <c r="I394" s="2" t="s">
        <v>892</v>
      </c>
      <c r="J394" s="7" t="s">
        <v>733</v>
      </c>
      <c r="K394" s="2" t="s">
        <v>892</v>
      </c>
    </row>
    <row r="395" spans="1:11" ht="15">
      <c r="A395" s="5">
        <v>394</v>
      </c>
      <c r="B395" s="15" t="s">
        <v>895</v>
      </c>
      <c r="E395" s="12"/>
      <c r="F395" s="2" t="s">
        <v>892</v>
      </c>
      <c r="G395" s="6" t="s">
        <v>734</v>
      </c>
      <c r="H395" s="58" t="s">
        <v>1218</v>
      </c>
      <c r="I395" s="2" t="s">
        <v>892</v>
      </c>
      <c r="J395" s="7" t="s">
        <v>735</v>
      </c>
      <c r="K395" s="2" t="s">
        <v>892</v>
      </c>
    </row>
    <row r="396" spans="1:11" ht="15">
      <c r="A396" s="5">
        <v>395</v>
      </c>
      <c r="B396" s="15" t="s">
        <v>895</v>
      </c>
      <c r="E396" s="12"/>
      <c r="F396" s="2" t="s">
        <v>892</v>
      </c>
      <c r="G396" s="6" t="s">
        <v>736</v>
      </c>
      <c r="I396" s="2" t="s">
        <v>892</v>
      </c>
      <c r="J396" s="7" t="s">
        <v>737</v>
      </c>
      <c r="K396" s="2" t="s">
        <v>892</v>
      </c>
    </row>
  </sheetData>
  <sheetProtection/>
  <conditionalFormatting sqref="L2:IV2 J2 E3:E249 G204:H204 G2:H202 H212:H214 A2:E2 L236 D3:D248 D250:E396 L192 G216:G396 H252:H396 G206:G214 H206:H210 H216:H250">
    <cfRule type="containsText" priority="29" dxfId="1" operator="containsText" stopIfTrue="1" text="kell">
      <formula>NOT(ISERROR(SEARCH("kell",A2)))</formula>
    </cfRule>
  </conditionalFormatting>
  <conditionalFormatting sqref="E2:E396">
    <cfRule type="cellIs" priority="21" dxfId="0" operator="equal" stopIfTrue="1">
      <formula>"OK"</formula>
    </cfRule>
    <cfRule type="containsText" priority="26" dxfId="1" operator="containsText" stopIfTrue="1" text="OK">
      <formula>NOT(ISERROR(SEARCH("OK",E2)))</formula>
    </cfRule>
  </conditionalFormatting>
  <conditionalFormatting sqref="E3:E396">
    <cfRule type="containsText" priority="24" dxfId="1" operator="containsText" stopIfTrue="1" text="OK">
      <formula>NOT(ISERROR(SEARCH("OK",E3)))</formula>
    </cfRule>
  </conditionalFormatting>
  <conditionalFormatting sqref="D2:D248 F191 D250:D396">
    <cfRule type="containsText" priority="22" dxfId="0" operator="containsText" stopIfTrue="1" text="kell">
      <formula>NOT(ISERROR(SEARCH("kell",D2)))</formula>
    </cfRule>
  </conditionalFormatting>
  <hyperlinks>
    <hyperlink ref="J215" r:id="rId1" display="javascript:AppendPopup(this,'ofAutomation_1')"/>
  </hyperlinks>
  <printOptions/>
  <pageMargins left="0.7" right="0.7" top="0.75" bottom="0.75" header="0.3" footer="0.3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3"/>
  <sheetViews>
    <sheetView workbookViewId="0" topLeftCell="A1">
      <selection activeCell="A1" sqref="A1:B1"/>
    </sheetView>
  </sheetViews>
  <sheetFormatPr defaultColWidth="9.140625" defaultRowHeight="15"/>
  <cols>
    <col min="1" max="1" width="15.00390625" style="61" bestFit="1" customWidth="1"/>
    <col min="2" max="2" width="90.140625" style="61" bestFit="1" customWidth="1"/>
    <col min="3" max="16384" width="9.140625" style="61" customWidth="1"/>
  </cols>
  <sheetData>
    <row r="1" spans="1:2" ht="30">
      <c r="A1" s="60" t="s">
        <v>1257</v>
      </c>
      <c r="B1" s="60"/>
    </row>
    <row r="2" spans="1:2" ht="15">
      <c r="A2" s="62"/>
      <c r="B2" s="62"/>
    </row>
    <row r="3" spans="1:2" ht="15">
      <c r="A3" s="63" t="s">
        <v>1258</v>
      </c>
      <c r="B3" s="63" t="s">
        <v>1259</v>
      </c>
    </row>
    <row r="4" spans="1:2" ht="15">
      <c r="A4" s="64" t="s">
        <v>1260</v>
      </c>
      <c r="B4" s="65" t="s">
        <v>1261</v>
      </c>
    </row>
    <row r="5" spans="1:2" ht="15">
      <c r="A5" s="64" t="s">
        <v>1262</v>
      </c>
      <c r="B5" s="65" t="s">
        <v>1263</v>
      </c>
    </row>
    <row r="6" spans="1:2" ht="15">
      <c r="A6" s="64" t="s">
        <v>1264</v>
      </c>
      <c r="B6" s="65" t="s">
        <v>1265</v>
      </c>
    </row>
    <row r="7" spans="1:2" ht="15">
      <c r="A7" s="64" t="s">
        <v>1266</v>
      </c>
      <c r="B7" s="65" t="s">
        <v>1267</v>
      </c>
    </row>
    <row r="8" spans="1:2" ht="15">
      <c r="A8" s="64" t="s">
        <v>1268</v>
      </c>
      <c r="B8" s="65" t="s">
        <v>1269</v>
      </c>
    </row>
    <row r="9" spans="1:2" ht="15">
      <c r="A9" s="64" t="s">
        <v>1270</v>
      </c>
      <c r="B9" s="65" t="s">
        <v>1271</v>
      </c>
    </row>
    <row r="10" spans="1:2" ht="15">
      <c r="A10" s="64" t="s">
        <v>1272</v>
      </c>
      <c r="B10" s="65" t="s">
        <v>1273</v>
      </c>
    </row>
    <row r="11" spans="1:2" ht="15">
      <c r="A11" s="64" t="s">
        <v>1274</v>
      </c>
      <c r="B11" s="65" t="s">
        <v>1275</v>
      </c>
    </row>
    <row r="12" spans="1:2" ht="15">
      <c r="A12" s="64" t="s">
        <v>1276</v>
      </c>
      <c r="B12" s="65" t="s">
        <v>1277</v>
      </c>
    </row>
    <row r="13" spans="1:2" ht="15">
      <c r="A13" s="64" t="s">
        <v>1278</v>
      </c>
      <c r="B13" s="65" t="s">
        <v>1279</v>
      </c>
    </row>
    <row r="14" spans="1:2" ht="15">
      <c r="A14" s="64" t="s">
        <v>1280</v>
      </c>
      <c r="B14" s="65" t="s">
        <v>1281</v>
      </c>
    </row>
    <row r="15" spans="1:2" ht="15">
      <c r="A15" s="64" t="s">
        <v>1282</v>
      </c>
      <c r="B15" s="65" t="s">
        <v>1283</v>
      </c>
    </row>
    <row r="16" spans="1:2" ht="15">
      <c r="A16" s="64" t="s">
        <v>1284</v>
      </c>
      <c r="B16" s="65" t="s">
        <v>1285</v>
      </c>
    </row>
    <row r="17" spans="1:2" ht="15">
      <c r="A17" s="64" t="s">
        <v>1286</v>
      </c>
      <c r="B17" s="65" t="s">
        <v>1287</v>
      </c>
    </row>
    <row r="18" spans="1:2" ht="15">
      <c r="A18" s="64" t="s">
        <v>1288</v>
      </c>
      <c r="B18" s="65" t="s">
        <v>1289</v>
      </c>
    </row>
    <row r="19" spans="1:2" ht="15">
      <c r="A19" s="64" t="s">
        <v>1290</v>
      </c>
      <c r="B19" s="65" t="s">
        <v>1291</v>
      </c>
    </row>
    <row r="20" spans="1:2" ht="30">
      <c r="A20" s="64" t="s">
        <v>1292</v>
      </c>
      <c r="B20" s="65" t="s">
        <v>0</v>
      </c>
    </row>
    <row r="21" spans="1:2" ht="15">
      <c r="A21" s="64" t="s">
        <v>1</v>
      </c>
      <c r="B21" s="65" t="s">
        <v>2</v>
      </c>
    </row>
    <row r="22" spans="1:2" ht="15">
      <c r="A22" s="64" t="s">
        <v>3</v>
      </c>
      <c r="B22" s="65" t="s">
        <v>4</v>
      </c>
    </row>
    <row r="23" spans="1:2" ht="15">
      <c r="A23" s="64" t="s">
        <v>5</v>
      </c>
      <c r="B23" s="65" t="s">
        <v>6</v>
      </c>
    </row>
    <row r="24" spans="1:2" ht="15">
      <c r="A24" s="64" t="s">
        <v>7</v>
      </c>
      <c r="B24" s="65" t="s">
        <v>8</v>
      </c>
    </row>
    <row r="25" spans="1:2" ht="15">
      <c r="A25" s="64" t="s">
        <v>9</v>
      </c>
      <c r="B25" s="65" t="s">
        <v>10</v>
      </c>
    </row>
    <row r="26" spans="1:2" ht="15">
      <c r="A26" s="64" t="s">
        <v>11</v>
      </c>
      <c r="B26" s="65" t="s">
        <v>12</v>
      </c>
    </row>
    <row r="27" spans="1:2" ht="15">
      <c r="A27" s="64" t="s">
        <v>13</v>
      </c>
      <c r="B27" s="65" t="s">
        <v>14</v>
      </c>
    </row>
    <row r="28" spans="1:2" ht="15">
      <c r="A28" s="64" t="s">
        <v>15</v>
      </c>
      <c r="B28" s="65" t="s">
        <v>16</v>
      </c>
    </row>
    <row r="29" spans="1:2" ht="15">
      <c r="A29" s="64" t="s">
        <v>17</v>
      </c>
      <c r="B29" s="65" t="s">
        <v>18</v>
      </c>
    </row>
    <row r="30" spans="1:2" ht="15">
      <c r="A30" s="64" t="s">
        <v>19</v>
      </c>
      <c r="B30" s="65" t="s">
        <v>20</v>
      </c>
    </row>
    <row r="31" spans="1:2" ht="15">
      <c r="A31" s="64" t="s">
        <v>21</v>
      </c>
      <c r="B31" s="65" t="s">
        <v>22</v>
      </c>
    </row>
    <row r="32" spans="1:2" ht="15">
      <c r="A32" s="64" t="s">
        <v>23</v>
      </c>
      <c r="B32" s="65" t="s">
        <v>24</v>
      </c>
    </row>
    <row r="33" spans="1:2" ht="15">
      <c r="A33" s="64" t="s">
        <v>25</v>
      </c>
      <c r="B33" s="65" t="s">
        <v>26</v>
      </c>
    </row>
    <row r="34" spans="1:2" ht="15">
      <c r="A34" s="64" t="s">
        <v>27</v>
      </c>
      <c r="B34" s="65" t="s">
        <v>28</v>
      </c>
    </row>
    <row r="35" spans="1:2" ht="15">
      <c r="A35" s="64" t="s">
        <v>29</v>
      </c>
      <c r="B35" s="65" t="s">
        <v>30</v>
      </c>
    </row>
    <row r="36" spans="1:2" ht="15">
      <c r="A36" s="64" t="s">
        <v>31</v>
      </c>
      <c r="B36" s="65" t="s">
        <v>32</v>
      </c>
    </row>
    <row r="37" spans="1:2" ht="15">
      <c r="A37" s="64" t="s">
        <v>33</v>
      </c>
      <c r="B37" s="65" t="s">
        <v>34</v>
      </c>
    </row>
    <row r="38" spans="1:2" ht="15">
      <c r="A38" s="64" t="s">
        <v>35</v>
      </c>
      <c r="B38" s="65" t="s">
        <v>36</v>
      </c>
    </row>
    <row r="39" spans="1:2" ht="15">
      <c r="A39" s="64" t="s">
        <v>37</v>
      </c>
      <c r="B39" s="65" t="s">
        <v>38</v>
      </c>
    </row>
    <row r="40" spans="1:2" ht="15">
      <c r="A40" s="64" t="s">
        <v>39</v>
      </c>
      <c r="B40" s="65" t="s">
        <v>40</v>
      </c>
    </row>
    <row r="41" spans="1:2" ht="15">
      <c r="A41" s="64" t="s">
        <v>41</v>
      </c>
      <c r="B41" s="65" t="s">
        <v>42</v>
      </c>
    </row>
    <row r="42" spans="1:2" ht="15">
      <c r="A42" s="64" t="s">
        <v>43</v>
      </c>
      <c r="B42" s="65" t="s">
        <v>44</v>
      </c>
    </row>
    <row r="43" spans="1:2" ht="15">
      <c r="A43" s="64" t="s">
        <v>45</v>
      </c>
      <c r="B43" s="65" t="s">
        <v>46</v>
      </c>
    </row>
    <row r="44" spans="1:2" ht="15">
      <c r="A44" s="64" t="s">
        <v>47</v>
      </c>
      <c r="B44" s="65" t="s">
        <v>48</v>
      </c>
    </row>
    <row r="45" spans="1:2" ht="15">
      <c r="A45" s="64" t="s">
        <v>49</v>
      </c>
      <c r="B45" s="65" t="s">
        <v>50</v>
      </c>
    </row>
    <row r="46" spans="1:2" ht="15">
      <c r="A46" s="64" t="s">
        <v>51</v>
      </c>
      <c r="B46" s="65" t="s">
        <v>52</v>
      </c>
    </row>
    <row r="47" spans="1:2" ht="15">
      <c r="A47" s="64" t="s">
        <v>53</v>
      </c>
      <c r="B47" s="65" t="s">
        <v>54</v>
      </c>
    </row>
    <row r="48" spans="1:2" ht="15">
      <c r="A48" s="64" t="s">
        <v>55</v>
      </c>
      <c r="B48" s="65" t="s">
        <v>56</v>
      </c>
    </row>
    <row r="49" spans="1:2" ht="15">
      <c r="A49" s="64" t="s">
        <v>57</v>
      </c>
      <c r="B49" s="65" t="s">
        <v>58</v>
      </c>
    </row>
    <row r="50" spans="1:2" ht="15">
      <c r="A50" s="64" t="s">
        <v>59</v>
      </c>
      <c r="B50" s="65" t="s">
        <v>60</v>
      </c>
    </row>
    <row r="51" spans="1:2" ht="15">
      <c r="A51" s="64" t="s">
        <v>61</v>
      </c>
      <c r="B51" s="65" t="s">
        <v>62</v>
      </c>
    </row>
    <row r="52" spans="1:2" ht="15">
      <c r="A52" s="64" t="s">
        <v>63</v>
      </c>
      <c r="B52" s="65" t="s">
        <v>64</v>
      </c>
    </row>
    <row r="53" spans="1:2" ht="15">
      <c r="A53" s="64" t="s">
        <v>65</v>
      </c>
      <c r="B53" s="65" t="s">
        <v>66</v>
      </c>
    </row>
    <row r="54" spans="1:2" ht="15">
      <c r="A54" s="64" t="s">
        <v>67</v>
      </c>
      <c r="B54" s="65" t="s">
        <v>68</v>
      </c>
    </row>
    <row r="55" spans="1:2" ht="15">
      <c r="A55" s="64" t="s">
        <v>69</v>
      </c>
      <c r="B55" s="65" t="s">
        <v>70</v>
      </c>
    </row>
    <row r="56" spans="1:2" ht="15">
      <c r="A56" s="64" t="s">
        <v>71</v>
      </c>
      <c r="B56" s="65" t="s">
        <v>72</v>
      </c>
    </row>
    <row r="57" spans="1:2" ht="15">
      <c r="A57" s="64" t="s">
        <v>73</v>
      </c>
      <c r="B57" s="65" t="s">
        <v>74</v>
      </c>
    </row>
    <row r="58" spans="1:2" ht="15">
      <c r="A58" s="64" t="s">
        <v>75</v>
      </c>
      <c r="B58" s="65" t="s">
        <v>76</v>
      </c>
    </row>
    <row r="59" spans="1:2" ht="15">
      <c r="A59" s="64" t="s">
        <v>77</v>
      </c>
      <c r="B59" s="65" t="s">
        <v>78</v>
      </c>
    </row>
    <row r="60" spans="1:2" ht="15">
      <c r="A60" s="64" t="s">
        <v>79</v>
      </c>
      <c r="B60" s="65" t="s">
        <v>80</v>
      </c>
    </row>
    <row r="61" spans="1:2" ht="15">
      <c r="A61" s="64" t="s">
        <v>81</v>
      </c>
      <c r="B61" s="65" t="s">
        <v>82</v>
      </c>
    </row>
    <row r="62" spans="1:2" ht="15">
      <c r="A62" s="64" t="s">
        <v>83</v>
      </c>
      <c r="B62" s="65" t="s">
        <v>84</v>
      </c>
    </row>
    <row r="63" spans="1:2" ht="15">
      <c r="A63" s="64" t="s">
        <v>85</v>
      </c>
      <c r="B63" s="65" t="s">
        <v>86</v>
      </c>
    </row>
    <row r="64" spans="1:2" ht="15">
      <c r="A64" s="64" t="s">
        <v>87</v>
      </c>
      <c r="B64" s="65" t="s">
        <v>88</v>
      </c>
    </row>
    <row r="65" spans="1:2" ht="15">
      <c r="A65" s="64" t="s">
        <v>89</v>
      </c>
      <c r="B65" s="65" t="s">
        <v>90</v>
      </c>
    </row>
    <row r="66" spans="1:2" ht="15">
      <c r="A66" s="64" t="s">
        <v>91</v>
      </c>
      <c r="B66" s="65" t="s">
        <v>92</v>
      </c>
    </row>
    <row r="67" spans="1:2" ht="15">
      <c r="A67" s="64" t="s">
        <v>93</v>
      </c>
      <c r="B67" s="65" t="s">
        <v>94</v>
      </c>
    </row>
    <row r="68" spans="1:2" ht="15">
      <c r="A68" s="64" t="s">
        <v>95</v>
      </c>
      <c r="B68" s="65" t="s">
        <v>96</v>
      </c>
    </row>
    <row r="69" spans="1:2" ht="15">
      <c r="A69" s="64" t="s">
        <v>97</v>
      </c>
      <c r="B69" s="65" t="s">
        <v>98</v>
      </c>
    </row>
    <row r="70" spans="1:2" ht="15">
      <c r="A70" s="64" t="s">
        <v>99</v>
      </c>
      <c r="B70" s="65" t="s">
        <v>100</v>
      </c>
    </row>
    <row r="71" spans="1:2" ht="30">
      <c r="A71" s="64" t="s">
        <v>101</v>
      </c>
      <c r="B71" s="65" t="s">
        <v>102</v>
      </c>
    </row>
    <row r="72" spans="1:2" ht="15">
      <c r="A72" s="64" t="s">
        <v>103</v>
      </c>
      <c r="B72" s="65" t="s">
        <v>104</v>
      </c>
    </row>
    <row r="73" spans="1:2" ht="15">
      <c r="A73" s="64" t="s">
        <v>105</v>
      </c>
      <c r="B73" s="65" t="s">
        <v>106</v>
      </c>
    </row>
    <row r="74" spans="1:2" ht="15">
      <c r="A74" s="64" t="s">
        <v>107</v>
      </c>
      <c r="B74" s="65" t="s">
        <v>108</v>
      </c>
    </row>
    <row r="75" spans="1:2" ht="15">
      <c r="A75" s="64" t="s">
        <v>109</v>
      </c>
      <c r="B75" s="65" t="s">
        <v>110</v>
      </c>
    </row>
    <row r="76" spans="1:2" ht="15">
      <c r="A76" s="64" t="s">
        <v>111</v>
      </c>
      <c r="B76" s="65" t="s">
        <v>112</v>
      </c>
    </row>
    <row r="77" spans="1:2" ht="15">
      <c r="A77" s="64" t="s">
        <v>113</v>
      </c>
      <c r="B77" s="65" t="s">
        <v>114</v>
      </c>
    </row>
    <row r="78" spans="1:2" ht="15">
      <c r="A78" s="64" t="s">
        <v>115</v>
      </c>
      <c r="B78" s="65" t="s">
        <v>116</v>
      </c>
    </row>
    <row r="79" spans="1:2" ht="15">
      <c r="A79" s="64" t="s">
        <v>117</v>
      </c>
      <c r="B79" s="65" t="s">
        <v>118</v>
      </c>
    </row>
    <row r="80" spans="1:2" ht="15">
      <c r="A80" s="64" t="s">
        <v>119</v>
      </c>
      <c r="B80" s="65" t="s">
        <v>120</v>
      </c>
    </row>
    <row r="81" spans="1:2" ht="15">
      <c r="A81" s="64" t="s">
        <v>121</v>
      </c>
      <c r="B81" s="65" t="s">
        <v>122</v>
      </c>
    </row>
    <row r="82" spans="1:2" ht="15">
      <c r="A82" s="64" t="s">
        <v>123</v>
      </c>
      <c r="B82" s="65" t="s">
        <v>124</v>
      </c>
    </row>
    <row r="83" spans="1:2" ht="15">
      <c r="A83" s="64" t="s">
        <v>125</v>
      </c>
      <c r="B83" s="65" t="s">
        <v>126</v>
      </c>
    </row>
  </sheetData>
  <mergeCells count="2">
    <mergeCell ref="A1:B1"/>
    <mergeCell ref="A2:B2"/>
  </mergeCells>
  <hyperlinks>
    <hyperlink ref="A4" r:id="rId1" display="javascript:go('/search/redir.aspx?AssetID=HP052089931033&amp;CTT=5&amp;Origin=HP052042111033')"/>
    <hyperlink ref="A5" r:id="rId2" display="javascript:go('/search/redir.aspx?AssetID=HP052089941033&amp;CTT=5&amp;Origin=HP052042111033')"/>
    <hyperlink ref="A6" r:id="rId3" display="javascript:go('/search/redir.aspx?AssetID=HP052089951033&amp;CTT=5&amp;Origin=HP052042111033')"/>
    <hyperlink ref="A7" r:id="rId4" display="javascript:go('/search/redir.aspx?AssetID=HP052090001033&amp;CTT=5&amp;Origin=HP052042111033')"/>
    <hyperlink ref="A8" r:id="rId5" display="javascript:go('/search/redir.aspx?AssetID=HP052090011033&amp;CTT=5&amp;Origin=HP052042111033')"/>
    <hyperlink ref="A9" r:id="rId6" display="javascript:go('/search/redir.aspx?AssetID=HP052090051033&amp;CTT=5&amp;Origin=HP052042111033')"/>
    <hyperlink ref="A10" r:id="rId7" display="javascript:go('/search/redir.aspx?AssetID=HP052090101033&amp;CTT=5&amp;Origin=HP052042111033')"/>
    <hyperlink ref="A11" r:id="rId8" display="javascript:go('/search/redir.aspx?AssetID=HP052090111033&amp;CTT=5&amp;Origin=HP052042111033')"/>
    <hyperlink ref="A12" r:id="rId9" display="javascript:go('/search/redir.aspx?AssetID=HP052090121033&amp;CTT=5&amp;Origin=HP052042111033')"/>
    <hyperlink ref="A13" r:id="rId10" display="javascript:go('/search/redir.aspx?AssetID=HP052090211033&amp;CTT=5&amp;Origin=HP052042111033')"/>
    <hyperlink ref="A14" r:id="rId11" display="javascript:go('/search/redir.aspx?AssetID=HP052090231033&amp;CTT=5&amp;Origin=HP052042111033')"/>
    <hyperlink ref="A15" r:id="rId12" display="javascript:go('/search/redir.aspx?AssetID=HP052090261033&amp;CTT=5&amp;Origin=HP052042111033')"/>
    <hyperlink ref="A16" r:id="rId13" display="javascript:go('/search/redir.aspx?AssetID=HP052090271033&amp;CTT=5&amp;Origin=HP052042111033')"/>
    <hyperlink ref="A17" r:id="rId14" display="javascript:go('/search/redir.aspx?AssetID=HP052090281033&amp;CTT=5&amp;Origin=HP052042111033')"/>
    <hyperlink ref="A18" r:id="rId15" display="javascript:go('/search/redir.aspx?AssetID=HP052090291033&amp;CTT=5&amp;Origin=HP052042111033')"/>
    <hyperlink ref="A19" r:id="rId16" display="javascript:go('/search/redir.aspx?AssetID=HP052090361033&amp;CTT=5&amp;Origin=HP052042111033')"/>
    <hyperlink ref="A20" r:id="rId17" display="javascript:go('/search/redir.aspx?AssetID=HP052090371033&amp;CTT=5&amp;Origin=HP052042111033')"/>
    <hyperlink ref="A21" r:id="rId18" display="javascript:go('/search/redir.aspx?AssetID=HP052090581033&amp;CTT=5&amp;Origin=HP052042111033')"/>
    <hyperlink ref="A22" r:id="rId19" display="javascript:go('/search/redir.aspx?AssetID=HP052090831033&amp;CTT=5&amp;Origin=HP052042111033')"/>
    <hyperlink ref="A23" r:id="rId20" display="javascript:go('/search/redir.aspx?AssetID=HP052090871033&amp;CTT=5&amp;Origin=HP052042111033')"/>
    <hyperlink ref="A24" r:id="rId21" display="javascript:go('/search/redir.aspx?AssetID=HP052090901033&amp;CTT=5&amp;Origin=HP052042111033')"/>
    <hyperlink ref="A25" r:id="rId22" display="javascript:go('/search/redir.aspx?AssetID=HP052090911033&amp;CTT=5&amp;Origin=HP052042111033')"/>
    <hyperlink ref="A26" r:id="rId23" display="javascript:go('/search/redir.aspx?AssetID=HP052090921033&amp;CTT=5&amp;Origin=HP052042111033')"/>
    <hyperlink ref="A27" r:id="rId24" display="javascript:go('/search/redir.aspx?AssetID=HP052090961033&amp;CTT=5&amp;Origin=HP052042111033')"/>
    <hyperlink ref="A28" r:id="rId25" display="javascript:go('/search/redir.aspx?AssetID=HP052090971033&amp;CTT=5&amp;Origin=HP052042111033')"/>
    <hyperlink ref="A29" r:id="rId26" display="javascript:go('/search/redir.aspx?AssetID=HP052090981033&amp;CTT=5&amp;Origin=HP052042111033')"/>
    <hyperlink ref="A30" r:id="rId27" display="javascript:go('/search/redir.aspx?AssetID=HP052091011033&amp;CTT=5&amp;Origin=HP052042111033')"/>
    <hyperlink ref="A31" r:id="rId28" display="javascript:go('/search/redir.aspx?AssetID=HP052091021033&amp;CTT=5&amp;Origin=HP052042111033')"/>
    <hyperlink ref="A32" r:id="rId29" display="javascript:go('/search/redir.aspx?AssetID=HP052091031033&amp;CTT=5&amp;Origin=HP052042111033')"/>
    <hyperlink ref="A33" r:id="rId30" display="javascript:go('/search/redir.aspx?AssetID=HP052091051033&amp;CTT=5&amp;Origin=HP052042111033')"/>
    <hyperlink ref="A34" r:id="rId31" display="javascript:go('/search/redir.aspx?AssetID=HP052091081033&amp;CTT=5&amp;Origin=HP052042111033')"/>
    <hyperlink ref="A35" r:id="rId32" display="javascript:go('/search/redir.aspx?AssetID=HP052091091033&amp;CTT=5&amp;Origin=HP052042111033')"/>
    <hyperlink ref="A36" r:id="rId33" display="javascript:go('/search/redir.aspx?AssetID=HP052091171033&amp;CTT=5&amp;Origin=HP052042111033')"/>
    <hyperlink ref="A37" r:id="rId34" display="javascript:go('/search/redir.aspx?AssetID=HP052091431033&amp;CTT=5&amp;Origin=HP052042111033')"/>
    <hyperlink ref="A38" r:id="rId35" display="javascript:go('/search/redir.aspx?AssetID=HP052091501033&amp;CTT=5&amp;Origin=HP052042111033')"/>
    <hyperlink ref="A39" r:id="rId36" display="javascript:go('/search/redir.aspx?AssetID=HP052091511033&amp;CTT=5&amp;Origin=HP052042111033')"/>
    <hyperlink ref="A40" r:id="rId37" display="javascript:go('/search/redir.aspx?AssetID=HP052091551033&amp;CTT=5&amp;Origin=HP052042111033')"/>
    <hyperlink ref="A41" r:id="rId38" display="javascript:go('/search/redir.aspx?AssetID=HP052091591033&amp;CTT=5&amp;Origin=HP052042111033')"/>
    <hyperlink ref="A42" r:id="rId39" display="javascript:go('/search/redir.aspx?AssetID=HP052091611033&amp;CTT=5&amp;Origin=HP052042111033')"/>
    <hyperlink ref="A43" r:id="rId40" display="javascript:go('/search/redir.aspx?AssetID=HP052091621033&amp;CTT=5&amp;Origin=HP052042111033')"/>
    <hyperlink ref="A44" r:id="rId41" display="javascript:go('/search/redir.aspx?AssetID=HP052091701033&amp;CTT=5&amp;Origin=HP052042111033')"/>
    <hyperlink ref="A45" r:id="rId42" display="javascript:go('/search/redir.aspx?AssetID=HP052091711033&amp;CTT=5&amp;Origin=HP052042111033')"/>
    <hyperlink ref="A46" r:id="rId43" display="javascript:go('/search/redir.aspx?AssetID=HP052091741033&amp;CTT=5&amp;Origin=HP052042111033')"/>
    <hyperlink ref="A47" r:id="rId44" display="javascript:go('/search/redir.aspx?AssetID=HP052091761033&amp;CTT=5&amp;Origin=HP052042111033')"/>
    <hyperlink ref="A48" r:id="rId45" display="javascript:go('/search/redir.aspx?AssetID=HP052091771033&amp;CTT=5&amp;Origin=HP052042111033')"/>
    <hyperlink ref="A49" r:id="rId46" display="javascript:go('/search/redir.aspx?AssetID=HP052091831033&amp;CTT=5&amp;Origin=HP052042111033')"/>
    <hyperlink ref="A50" r:id="rId47" display="javascript:go('/search/redir.aspx?AssetID=HP052091891033&amp;CTT=5&amp;Origin=HP052042111033')"/>
    <hyperlink ref="A51" r:id="rId48" display="javascript:go('/search/redir.aspx?AssetID=HP052091921033&amp;CTT=5&amp;Origin=HP052042111033')"/>
    <hyperlink ref="A52" r:id="rId49" display="javascript:go('/search/redir.aspx?AssetID=HP052091931033&amp;CTT=5&amp;Origin=HP052042111033')"/>
    <hyperlink ref="A53" r:id="rId50" display="javascript:go('/search/redir.aspx?AssetID=HP052091941033&amp;CTT=5&amp;Origin=HP052042111033')"/>
    <hyperlink ref="A54" r:id="rId51" display="javascript:go('/search/redir.aspx?AssetID=HP052091951033&amp;CTT=5&amp;Origin=HP052042111033')"/>
    <hyperlink ref="A55" r:id="rId52" display="javascript:go('/search/redir.aspx?AssetID=HP052092101033&amp;CTT=5&amp;Origin=HP052042111033')"/>
    <hyperlink ref="A56" r:id="rId53" display="javascript:go('/search/redir.aspx?AssetID=HP052092111033&amp;CTT=5&amp;Origin=HP052042111033')"/>
    <hyperlink ref="A57" r:id="rId54" display="javascript:go('/search/redir.aspx?AssetID=HP052092121033&amp;CTT=5&amp;Origin=HP052042111033')"/>
    <hyperlink ref="A58" r:id="rId55" display="javascript:go('/search/redir.aspx?AssetID=HP052092131033&amp;CTT=5&amp;Origin=HP052042111033')"/>
    <hyperlink ref="A59" r:id="rId56" display="javascript:go('/search/redir.aspx?AssetID=HP052092161033&amp;CTT=5&amp;Origin=HP052042111033')"/>
    <hyperlink ref="A60" r:id="rId57" display="javascript:go('/search/redir.aspx?AssetID=HP052092221033&amp;CTT=5&amp;Origin=HP052042111033')"/>
    <hyperlink ref="A61" r:id="rId58" display="javascript:go('/search/redir.aspx?AssetID=HP052092261033&amp;CTT=5&amp;Origin=HP052042111033')"/>
    <hyperlink ref="A62" r:id="rId59" display="javascript:go('/search/redir.aspx?AssetID=HP052092311033&amp;CTT=5&amp;Origin=HP052042111033')"/>
    <hyperlink ref="A63" r:id="rId60" display="javascript:go('/search/redir.aspx?AssetID=HP052092471033&amp;CTT=5&amp;Origin=HP052042111033')"/>
    <hyperlink ref="A64" r:id="rId61" display="javascript:go('/search/redir.aspx?AssetID=HP052092611033&amp;CTT=5&amp;Origin=HP052042111033')"/>
    <hyperlink ref="A65" r:id="rId62" display="javascript:go('/search/redir.aspx?AssetID=HP052092641033&amp;CTT=5&amp;Origin=HP052042111033')"/>
    <hyperlink ref="A66" r:id="rId63" display="javascript:go('/search/redir.aspx?AssetID=HP052092661033&amp;CTT=5&amp;Origin=HP052042111033')"/>
    <hyperlink ref="A67" r:id="rId64" display="javascript:go('/search/redir.aspx?AssetID=HP052092731033&amp;CTT=5&amp;Origin=HP052042111033')"/>
    <hyperlink ref="A68" r:id="rId65" display="javascript:go('/search/redir.aspx?AssetID=HP052092771033&amp;CTT=5&amp;Origin=HP052042111033')"/>
    <hyperlink ref="A69" r:id="rId66" display="javascript:go('/search/redir.aspx?AssetID=HP052092791033&amp;CTT=5&amp;Origin=HP052042111033')"/>
    <hyperlink ref="A70" r:id="rId67" display="javascript:go('/search/redir.aspx?AssetID=HP052092811033&amp;CTT=5&amp;Origin=HP052042111033')"/>
    <hyperlink ref="A71" r:id="rId68" display="javascript:go('/search/redir.aspx?AssetID=HP052092831033&amp;CTT=5&amp;Origin=HP052042111033')"/>
    <hyperlink ref="A72" r:id="rId69" display="javascript:go('/search/redir.aspx?AssetID=HP052092841033&amp;CTT=5&amp;Origin=HP052042111033')"/>
    <hyperlink ref="A73" r:id="rId70" display="javascript:go('/search/redir.aspx?AssetID=HP052093121033&amp;CTT=5&amp;Origin=HP052042111033')"/>
    <hyperlink ref="A74" r:id="rId71" display="javascript:go('/search/redir.aspx?AssetID=HP052093171033&amp;CTT=5&amp;Origin=HP052042111033')"/>
    <hyperlink ref="A75" r:id="rId72" display="javascript:go('/search/redir.aspx?AssetID=HP052093201033&amp;CTT=5&amp;Origin=HP052042111033')"/>
    <hyperlink ref="A76" r:id="rId73" display="javascript:go('/search/redir.aspx?AssetID=HP052093221033&amp;CTT=5&amp;Origin=HP052042111033')"/>
    <hyperlink ref="A77" r:id="rId74" display="javascript:go('/search/redir.aspx?AssetID=HP052093251033&amp;CTT=5&amp;Origin=HP052042111033')"/>
    <hyperlink ref="A78" r:id="rId75" display="javascript:go('/search/redir.aspx?AssetID=HP052093301033&amp;CTT=5&amp;Origin=HP052042111033')"/>
    <hyperlink ref="A79" r:id="rId76" display="javascript:go('/search/redir.aspx?AssetID=HP052093311033&amp;CTT=5&amp;Origin=HP052042111033')"/>
    <hyperlink ref="A80" r:id="rId77" display="javascript:go('/search/redir.aspx?AssetID=HP052093321033&amp;CTT=5&amp;Origin=HP052042111033')"/>
    <hyperlink ref="A81" r:id="rId78" display="javascript:go('/search/redir.aspx?AssetID=HP052093331033&amp;CTT=5&amp;Origin=HP052042111033')"/>
    <hyperlink ref="A82" r:id="rId79" display="javascript:go('/search/redir.aspx?AssetID=HP052093381033&amp;CTT=5&amp;Origin=HP052042111033')"/>
    <hyperlink ref="A83" r:id="rId80" display="javascript:go('/search/redir.aspx?AssetID=HP052093481033&amp;CTT=5&amp;Origin=HP052042111033')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2"/>
  <sheetViews>
    <sheetView workbookViewId="0" topLeftCell="A1">
      <selection activeCell="A1" sqref="A1:B1"/>
    </sheetView>
  </sheetViews>
  <sheetFormatPr defaultColWidth="9.140625" defaultRowHeight="15"/>
  <cols>
    <col min="1" max="1" width="14.7109375" style="0" bestFit="1" customWidth="1"/>
    <col min="2" max="2" width="75.8515625" style="0" bestFit="1" customWidth="1"/>
  </cols>
  <sheetData>
    <row r="1" spans="1:2" ht="30">
      <c r="A1" s="69" t="s">
        <v>127</v>
      </c>
      <c r="B1" s="69"/>
    </row>
    <row r="2" spans="1:2" ht="15">
      <c r="A2" s="70"/>
      <c r="B2" s="70"/>
    </row>
    <row r="3" spans="1:2" ht="15">
      <c r="A3" s="66" t="s">
        <v>1258</v>
      </c>
      <c r="B3" s="66" t="s">
        <v>1259</v>
      </c>
    </row>
    <row r="4" spans="1:2" ht="15">
      <c r="A4" s="68" t="s">
        <v>128</v>
      </c>
      <c r="B4" s="67" t="s">
        <v>129</v>
      </c>
    </row>
    <row r="5" spans="1:2" ht="15">
      <c r="A5" s="68" t="s">
        <v>130</v>
      </c>
      <c r="B5" s="67" t="s">
        <v>131</v>
      </c>
    </row>
    <row r="6" spans="1:2" ht="15">
      <c r="A6" s="68" t="s">
        <v>132</v>
      </c>
      <c r="B6" s="67" t="s">
        <v>133</v>
      </c>
    </row>
    <row r="7" spans="1:2" ht="15">
      <c r="A7" s="68" t="s">
        <v>134</v>
      </c>
      <c r="B7" s="67" t="s">
        <v>135</v>
      </c>
    </row>
    <row r="8" spans="1:2" ht="15">
      <c r="A8" s="68" t="s">
        <v>136</v>
      </c>
      <c r="B8" s="67" t="s">
        <v>137</v>
      </c>
    </row>
    <row r="9" spans="1:2" ht="15">
      <c r="A9" s="68" t="s">
        <v>138</v>
      </c>
      <c r="B9" s="67" t="s">
        <v>139</v>
      </c>
    </row>
    <row r="10" spans="1:2" ht="15">
      <c r="A10" s="68" t="s">
        <v>140</v>
      </c>
      <c r="B10" s="67" t="s">
        <v>141</v>
      </c>
    </row>
    <row r="11" spans="1:2" ht="15">
      <c r="A11" s="68" t="s">
        <v>142</v>
      </c>
      <c r="B11" s="67" t="s">
        <v>143</v>
      </c>
    </row>
    <row r="12" spans="1:2" ht="15">
      <c r="A12" s="68" t="s">
        <v>144</v>
      </c>
      <c r="B12" s="67" t="s">
        <v>145</v>
      </c>
    </row>
    <row r="13" spans="1:2" ht="15">
      <c r="A13" s="68" t="s">
        <v>146</v>
      </c>
      <c r="B13" s="67" t="s">
        <v>147</v>
      </c>
    </row>
    <row r="14" spans="1:2" ht="15">
      <c r="A14" s="68" t="s">
        <v>148</v>
      </c>
      <c r="B14" s="67" t="s">
        <v>149</v>
      </c>
    </row>
    <row r="15" spans="1:2" ht="15">
      <c r="A15" s="68" t="s">
        <v>150</v>
      </c>
      <c r="B15" s="67" t="s">
        <v>151</v>
      </c>
    </row>
    <row r="16" spans="1:2" ht="15">
      <c r="A16" s="68" t="s">
        <v>152</v>
      </c>
      <c r="B16" s="67" t="s">
        <v>153</v>
      </c>
    </row>
    <row r="17" spans="1:2" ht="15">
      <c r="A17" s="68" t="s">
        <v>154</v>
      </c>
      <c r="B17" s="67" t="s">
        <v>155</v>
      </c>
    </row>
    <row r="18" spans="1:2" ht="15">
      <c r="A18" s="68" t="s">
        <v>156</v>
      </c>
      <c r="B18" s="67" t="s">
        <v>157</v>
      </c>
    </row>
    <row r="19" spans="1:2" ht="15">
      <c r="A19" s="68" t="s">
        <v>158</v>
      </c>
      <c r="B19" s="67" t="s">
        <v>159</v>
      </c>
    </row>
    <row r="20" spans="1:2" ht="15">
      <c r="A20" s="68" t="s">
        <v>160</v>
      </c>
      <c r="B20" s="67" t="s">
        <v>161</v>
      </c>
    </row>
    <row r="21" spans="1:2" ht="15">
      <c r="A21" s="68" t="s">
        <v>162</v>
      </c>
      <c r="B21" s="67" t="s">
        <v>163</v>
      </c>
    </row>
    <row r="22" spans="1:2" ht="15">
      <c r="A22" s="68" t="s">
        <v>164</v>
      </c>
      <c r="B22" s="67" t="s">
        <v>165</v>
      </c>
    </row>
    <row r="23" spans="1:2" ht="15">
      <c r="A23" s="68" t="s">
        <v>166</v>
      </c>
      <c r="B23" s="67" t="s">
        <v>167</v>
      </c>
    </row>
    <row r="24" spans="1:2" ht="15">
      <c r="A24" s="68" t="s">
        <v>168</v>
      </c>
      <c r="B24" s="67" t="s">
        <v>169</v>
      </c>
    </row>
    <row r="25" spans="1:2" ht="15">
      <c r="A25" s="68" t="s">
        <v>170</v>
      </c>
      <c r="B25" s="67" t="s">
        <v>171</v>
      </c>
    </row>
    <row r="26" spans="1:2" ht="15">
      <c r="A26" s="68" t="s">
        <v>172</v>
      </c>
      <c r="B26" s="67" t="s">
        <v>173</v>
      </c>
    </row>
    <row r="27" spans="1:2" ht="15">
      <c r="A27" s="68" t="s">
        <v>174</v>
      </c>
      <c r="B27" s="67" t="s">
        <v>175</v>
      </c>
    </row>
    <row r="28" spans="1:2" ht="15">
      <c r="A28" s="68" t="s">
        <v>176</v>
      </c>
      <c r="B28" s="67" t="s">
        <v>177</v>
      </c>
    </row>
    <row r="29" spans="1:2" ht="15">
      <c r="A29" s="68" t="s">
        <v>178</v>
      </c>
      <c r="B29" s="67" t="s">
        <v>179</v>
      </c>
    </row>
    <row r="30" spans="1:2" ht="15">
      <c r="A30" s="68" t="s">
        <v>180</v>
      </c>
      <c r="B30" s="67" t="s">
        <v>181</v>
      </c>
    </row>
    <row r="31" spans="1:2" ht="15">
      <c r="A31" s="68" t="s">
        <v>182</v>
      </c>
      <c r="B31" s="67" t="s">
        <v>183</v>
      </c>
    </row>
    <row r="32" spans="1:2" ht="15">
      <c r="A32" s="68" t="s">
        <v>184</v>
      </c>
      <c r="B32" s="67" t="s">
        <v>185</v>
      </c>
    </row>
    <row r="33" spans="1:2" ht="15">
      <c r="A33" s="68" t="s">
        <v>186</v>
      </c>
      <c r="B33" s="67" t="s">
        <v>187</v>
      </c>
    </row>
    <row r="34" spans="1:2" ht="15">
      <c r="A34" s="68" t="s">
        <v>188</v>
      </c>
      <c r="B34" s="67" t="s">
        <v>189</v>
      </c>
    </row>
    <row r="35" spans="1:2" ht="15">
      <c r="A35" s="68" t="s">
        <v>190</v>
      </c>
      <c r="B35" s="67" t="s">
        <v>191</v>
      </c>
    </row>
    <row r="36" spans="1:2" ht="15">
      <c r="A36" s="68" t="s">
        <v>192</v>
      </c>
      <c r="B36" s="67" t="s">
        <v>193</v>
      </c>
    </row>
    <row r="37" spans="1:2" ht="15">
      <c r="A37" s="68" t="s">
        <v>194</v>
      </c>
      <c r="B37" s="67" t="s">
        <v>195</v>
      </c>
    </row>
    <row r="38" spans="1:2" ht="15">
      <c r="A38" s="68" t="s">
        <v>196</v>
      </c>
      <c r="B38" s="67" t="s">
        <v>197</v>
      </c>
    </row>
    <row r="39" spans="1:2" ht="15">
      <c r="A39" s="68" t="s">
        <v>198</v>
      </c>
      <c r="B39" s="67" t="s">
        <v>199</v>
      </c>
    </row>
    <row r="40" spans="1:2" ht="15">
      <c r="A40" s="68" t="s">
        <v>200</v>
      </c>
      <c r="B40" s="67" t="s">
        <v>201</v>
      </c>
    </row>
    <row r="41" spans="1:2" ht="15">
      <c r="A41" s="68" t="s">
        <v>202</v>
      </c>
      <c r="B41" s="67" t="s">
        <v>203</v>
      </c>
    </row>
    <row r="42" spans="1:2" ht="15">
      <c r="A42" s="68" t="s">
        <v>204</v>
      </c>
      <c r="B42" s="67" t="s">
        <v>205</v>
      </c>
    </row>
    <row r="43" spans="1:2" ht="15">
      <c r="A43" s="68" t="s">
        <v>206</v>
      </c>
      <c r="B43" s="67" t="s">
        <v>207</v>
      </c>
    </row>
    <row r="44" spans="1:2" ht="15">
      <c r="A44" s="68" t="s">
        <v>208</v>
      </c>
      <c r="B44" s="67" t="s">
        <v>163</v>
      </c>
    </row>
    <row r="45" spans="1:2" ht="15">
      <c r="A45" s="68" t="s">
        <v>209</v>
      </c>
      <c r="B45" s="67" t="s">
        <v>210</v>
      </c>
    </row>
    <row r="46" spans="1:2" ht="15">
      <c r="A46" s="68" t="s">
        <v>211</v>
      </c>
      <c r="B46" s="67" t="s">
        <v>212</v>
      </c>
    </row>
    <row r="47" spans="1:2" ht="15">
      <c r="A47" s="68" t="s">
        <v>213</v>
      </c>
      <c r="B47" s="67" t="s">
        <v>214</v>
      </c>
    </row>
    <row r="48" spans="1:2" ht="15">
      <c r="A48" s="68" t="s">
        <v>215</v>
      </c>
      <c r="B48" s="67" t="s">
        <v>216</v>
      </c>
    </row>
    <row r="49" spans="1:2" ht="15">
      <c r="A49" s="68" t="s">
        <v>217</v>
      </c>
      <c r="B49" s="67" t="s">
        <v>218</v>
      </c>
    </row>
    <row r="50" spans="1:2" ht="15">
      <c r="A50" s="68" t="s">
        <v>219</v>
      </c>
      <c r="B50" s="67" t="s">
        <v>220</v>
      </c>
    </row>
    <row r="51" spans="1:2" ht="15">
      <c r="A51" s="68" t="s">
        <v>221</v>
      </c>
      <c r="B51" s="67" t="s">
        <v>222</v>
      </c>
    </row>
    <row r="52" spans="1:2" ht="15">
      <c r="A52" s="68" t="s">
        <v>223</v>
      </c>
      <c r="B52" s="67" t="s">
        <v>224</v>
      </c>
    </row>
    <row r="53" spans="1:2" ht="15">
      <c r="A53" s="68" t="s">
        <v>225</v>
      </c>
      <c r="B53" s="67" t="s">
        <v>226</v>
      </c>
    </row>
    <row r="54" spans="1:2" ht="15">
      <c r="A54" s="68" t="s">
        <v>227</v>
      </c>
      <c r="B54" s="67" t="s">
        <v>228</v>
      </c>
    </row>
    <row r="55" spans="1:2" ht="15">
      <c r="A55" s="68" t="s">
        <v>229</v>
      </c>
      <c r="B55" s="67" t="s">
        <v>230</v>
      </c>
    </row>
    <row r="56" spans="1:2" ht="15">
      <c r="A56" s="68" t="s">
        <v>231</v>
      </c>
      <c r="B56" s="67" t="s">
        <v>232</v>
      </c>
    </row>
    <row r="57" spans="1:2" ht="15">
      <c r="A57" s="68" t="s">
        <v>233</v>
      </c>
      <c r="B57" s="67" t="s">
        <v>234</v>
      </c>
    </row>
    <row r="58" spans="1:2" ht="15">
      <c r="A58" s="68" t="s">
        <v>235</v>
      </c>
      <c r="B58" s="67" t="s">
        <v>236</v>
      </c>
    </row>
    <row r="59" spans="1:2" ht="15">
      <c r="A59" s="68" t="s">
        <v>237</v>
      </c>
      <c r="B59" s="67" t="s">
        <v>238</v>
      </c>
    </row>
    <row r="60" spans="1:2" ht="15">
      <c r="A60" s="68" t="s">
        <v>239</v>
      </c>
      <c r="B60" s="67" t="s">
        <v>240</v>
      </c>
    </row>
    <row r="61" spans="1:2" ht="15">
      <c r="A61" s="68" t="s">
        <v>241</v>
      </c>
      <c r="B61" s="67" t="s">
        <v>242</v>
      </c>
    </row>
    <row r="62" spans="1:2" ht="15">
      <c r="A62" s="68" t="s">
        <v>243</v>
      </c>
      <c r="B62" s="67" t="s">
        <v>244</v>
      </c>
    </row>
  </sheetData>
  <mergeCells count="2">
    <mergeCell ref="A1:B1"/>
    <mergeCell ref="A2:B2"/>
  </mergeCells>
  <hyperlinks>
    <hyperlink ref="A4" r:id="rId1" display="javascript:go('/search/redir.aspx?AssetID=HP052089781033&amp;CTT=5&amp;Origin=HP052042111033')"/>
    <hyperlink ref="A5" r:id="rId2" display="javascript:go('/search/redir.aspx?AssetID=HP052089811033&amp;CTT=5&amp;Origin=HP052042111033')"/>
    <hyperlink ref="A6" r:id="rId3" display="javascript:go('/search/redir.aspx?AssetID=HP052089821033&amp;CTT=5&amp;Origin=HP052042111033')"/>
    <hyperlink ref="A7" r:id="rId4" display="javascript:go('/search/redir.aspx?AssetID=HP052089881033&amp;CTT=5&amp;Origin=HP052042111033')"/>
    <hyperlink ref="A8" r:id="rId5" display="javascript:go('/search/redir.aspx?AssetID=HP052089891033&amp;CTT=5&amp;Origin=HP052042111033')"/>
    <hyperlink ref="A9" r:id="rId6" display="javascript:go('/search/redir.aspx?AssetID=HP052089901033&amp;CTT=5&amp;Origin=HP052042111033')"/>
    <hyperlink ref="A10" r:id="rId7" display="javascript:go('/search/redir.aspx?AssetID=HP052089911033&amp;CTT=5&amp;Origin=HP052042111033')"/>
    <hyperlink ref="A11" r:id="rId8" display="javascript:go('/search/redir.aspx?AssetID=HP052089921033&amp;CTT=5&amp;Origin=HP052042111033')"/>
    <hyperlink ref="A12" r:id="rId9" display="javascript:go('/search/redir.aspx?AssetID=HP052090071033&amp;CTT=5&amp;Origin=HP052042111033')"/>
    <hyperlink ref="A13" r:id="rId10" display="javascript:go('/search/redir.aspx?AssetID=HP052090181033&amp;CTT=5&amp;Origin=HP052042111033')"/>
    <hyperlink ref="A14" r:id="rId11" display="javascript:go('/search/redir.aspx?AssetID=HP052090241033&amp;CTT=5&amp;Origin=HP052042111033')"/>
    <hyperlink ref="A15" r:id="rId12" display="javascript:go('/search/redir.aspx?AssetID=HP052090251033&amp;CTT=5&amp;Origin=HP052042111033')"/>
    <hyperlink ref="A16" r:id="rId13" display="javascript:go('/search/redir.aspx?AssetID=HP052090561033&amp;CTT=5&amp;Origin=HP052042111033')"/>
    <hyperlink ref="A17" r:id="rId14" display="javascript:go('/search/redir.aspx?AssetID=HP052090801033&amp;CTT=5&amp;Origin=HP052042111033')"/>
    <hyperlink ref="A18" r:id="rId15" display="javascript:go('/search/redir.aspx?AssetID=HP052090821033&amp;CTT=5&amp;Origin=HP052042111033')"/>
    <hyperlink ref="A19" r:id="rId16" display="javascript:go('/search/redir.aspx?AssetID=HP052090841033&amp;CTT=5&amp;Origin=HP052042111033')"/>
    <hyperlink ref="A20" r:id="rId17" display="javascript:go('/search/redir.aspx?AssetID=HP052090851033&amp;CTT=5&amp;Origin=HP052042111033')"/>
    <hyperlink ref="A21" r:id="rId18" display="javascript:go('/search/redir.aspx?AssetID=HP052090941033&amp;CTT=5&amp;Origin=HP052042111033')"/>
    <hyperlink ref="A22" r:id="rId19" display="javascript:go('/search/redir.aspx?AssetID=HP052091041033&amp;CTT=5&amp;Origin=HP052042111033')"/>
    <hyperlink ref="A23" r:id="rId20" display="javascript:go('/search/redir.aspx?AssetID=HP052091421033&amp;CTT=5&amp;Origin=HP052042111033')"/>
    <hyperlink ref="A24" r:id="rId21" display="javascript:go('/search/redir.aspx?AssetID=HP052091521033&amp;CTT=5&amp;Origin=HP052042111033')"/>
    <hyperlink ref="A25" r:id="rId22" display="javascript:go('/search/redir.aspx?AssetID=HP052091561033&amp;CTT=5&amp;Origin=HP052042111033')"/>
    <hyperlink ref="A26" r:id="rId23" display="javascript:go('/search/redir.aspx?AssetID=HP052091571033&amp;CTT=5&amp;Origin=HP052042111033')"/>
    <hyperlink ref="A27" r:id="rId24" display="javascript:go('/search/redir.aspx?AssetID=HP052091581033&amp;CTT=5&amp;Origin=HP052042111033')"/>
    <hyperlink ref="A28" r:id="rId25" display="javascript:go('/search/redir.aspx?AssetID=HP052091721033&amp;CTT=5&amp;Origin=HP052042111033')"/>
    <hyperlink ref="A29" r:id="rId26" display="javascript:go('/search/redir.aspx?AssetID=HP052091791033&amp;CTT=5&amp;Origin=HP052042111033')"/>
    <hyperlink ref="A30" r:id="rId27" display="javascript:go('/search/redir.aspx?AssetID=HP052091811033&amp;CTT=5&amp;Origin=HP052042111033')"/>
    <hyperlink ref="A31" r:id="rId28" display="javascript:go('/search/redir.aspx?AssetID=HP052091821033&amp;CTT=5&amp;Origin=HP052042111033')"/>
    <hyperlink ref="A32" r:id="rId29" display="javascript:go('/search/redir.aspx?AssetID=HP052091851033&amp;CTT=5&amp;Origin=HP052042111033')"/>
    <hyperlink ref="A33" r:id="rId30" display="javascript:go('/search/redir.aspx?AssetID=HP052091861033&amp;CTT=5&amp;Origin=HP052042111033')"/>
    <hyperlink ref="A34" r:id="rId31" display="javascript:go('/search/redir.aspx?AssetID=HP052092031033&amp;CTT=5&amp;Origin=HP052042111033')"/>
    <hyperlink ref="A35" r:id="rId32" display="javascript:go('/search/redir.aspx?AssetID=HP052092141033&amp;CTT=5&amp;Origin=HP052042111033')"/>
    <hyperlink ref="A36" r:id="rId33" display="javascript:go('/search/redir.aspx?AssetID=HP052092171033&amp;CTT=5&amp;Origin=HP052042111033')"/>
    <hyperlink ref="A37" r:id="rId34" display="javascript:go('/search/redir.aspx?AssetID=HP052092231033&amp;CTT=5&amp;Origin=HP052042111033')"/>
    <hyperlink ref="A38" r:id="rId35" display="javascript:go('/search/redir.aspx?AssetID=HP052092271033&amp;CTT=5&amp;Origin=HP052042111033')"/>
    <hyperlink ref="A39" r:id="rId36" display="javascript:go('/search/redir.aspx?AssetID=HP052092281033&amp;CTT=5&amp;Origin=HP052042111033')"/>
    <hyperlink ref="A40" r:id="rId37" display="javascript:go('/search/redir.aspx?AssetID=HP052092291033&amp;CTT=5&amp;Origin=HP052042111033')"/>
    <hyperlink ref="A41" r:id="rId38" display="javascript:go('/search/redir.aspx?AssetID=HP052092301033&amp;CTT=5&amp;Origin=HP052042111033')"/>
    <hyperlink ref="A42" r:id="rId39" display="javascript:go('/search/redir.aspx?AssetID=HP052092381033&amp;CTT=5&amp;Origin=HP052042111033')"/>
    <hyperlink ref="A43" r:id="rId40" display="javascript:go('/search/redir.aspx?AssetID=HP052092391033&amp;CTT=5&amp;Origin=HP052042111033')"/>
    <hyperlink ref="A44" r:id="rId41" display="javascript:go('/search/redir.aspx?AssetID=HP052092411033&amp;CTT=5&amp;Origin=HP052042111033')"/>
    <hyperlink ref="A45" r:id="rId42" display="javascript:go('/search/redir.aspx?AssetID=HP052092421033&amp;CTT=5&amp;Origin=HP052042111033')"/>
    <hyperlink ref="A46" r:id="rId43" display="javascript:go('/search/redir.aspx?AssetID=HP052092531033&amp;CTT=5&amp;Origin=HP052042111033')"/>
    <hyperlink ref="A47" r:id="rId44" display="javascript:go('/search/redir.aspx?AssetID=HP052092551033&amp;CTT=5&amp;Origin=HP052042111033')"/>
    <hyperlink ref="A48" r:id="rId45" display="javascript:go('/search/redir.aspx?AssetID=HP052092571033&amp;CTT=5&amp;Origin=HP052042111033')"/>
    <hyperlink ref="A49" r:id="rId46" display="javascript:go('/search/redir.aspx?AssetID=HP052092591033&amp;CTT=5&amp;Origin=HP052042111033')"/>
    <hyperlink ref="A50" r:id="rId47" display="javascript:go('/search/redir.aspx?AssetID=HP052092691033&amp;CTT=5&amp;Origin=HP052042111033')"/>
    <hyperlink ref="A51" r:id="rId48" display="javascript:go('/search/redir.aspx?AssetID=HP052092711033&amp;CTT=5&amp;Origin=HP052042111033')"/>
    <hyperlink ref="A52" r:id="rId49" display="javascript:go('/search/redir.aspx?AssetID=HP052092881033&amp;CTT=5&amp;Origin=HP052042111033')"/>
    <hyperlink ref="A53" r:id="rId50" display="javascript:go('/search/redir.aspx?AssetID=HP052092901033&amp;CTT=5&amp;Origin=HP052042111033')"/>
    <hyperlink ref="A54" r:id="rId51" display="javascript:go('/search/redir.aspx?AssetID=HP052092921033&amp;CTT=5&amp;Origin=HP052042111033')"/>
    <hyperlink ref="A55" r:id="rId52" display="javascript:go('/search/redir.aspx?AssetID=HP052092931033&amp;CTT=5&amp;Origin=HP052042111033')"/>
    <hyperlink ref="A56" r:id="rId53" display="javascript:go('/search/redir.aspx?AssetID=HP052092951033&amp;CTT=5&amp;Origin=HP052042111033')"/>
    <hyperlink ref="A57" r:id="rId54" display="javascript:go('/search/redir.aspx?AssetID=HP052092971033&amp;CTT=5&amp;Origin=HP052042111033')"/>
    <hyperlink ref="A58" r:id="rId55" display="javascript:go('/search/redir.aspx?AssetID=HP052092991033&amp;CTT=5&amp;Origin=HP052042111033')"/>
    <hyperlink ref="A59" r:id="rId56" display="javascript:go('/search/redir.aspx?AssetID=HP052093011033&amp;CTT=5&amp;Origin=HP052042111033')"/>
    <hyperlink ref="A60" r:id="rId57" display="javascript:go('/search/redir.aspx?AssetID=HP052093061033&amp;CTT=5&amp;Origin=HP052042111033')"/>
    <hyperlink ref="A61" r:id="rId58" display="javascript:go('/search/redir.aspx?AssetID=HP052093081033&amp;CTT=5&amp;Origin=HP052042111033')"/>
    <hyperlink ref="A62" r:id="rId59" display="javascript:go('/search/redir.aspx?AssetID=HP052093241033&amp;CTT=5&amp;Origin=HP052042111033')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A1" sqref="A1:B1"/>
    </sheetView>
  </sheetViews>
  <sheetFormatPr defaultColWidth="9.140625" defaultRowHeight="15"/>
  <cols>
    <col min="1" max="1" width="14.7109375" style="0" bestFit="1" customWidth="1"/>
    <col min="2" max="2" width="255.7109375" style="0" bestFit="1" customWidth="1"/>
  </cols>
  <sheetData>
    <row r="1" spans="1:2" ht="30">
      <c r="A1" s="69" t="s">
        <v>245</v>
      </c>
      <c r="B1" s="69"/>
    </row>
    <row r="2" spans="1:2" ht="15">
      <c r="A2" s="70"/>
      <c r="B2" s="70"/>
    </row>
    <row r="3" spans="1:2" ht="15">
      <c r="A3" s="66" t="s">
        <v>1258</v>
      </c>
      <c r="B3" s="66" t="s">
        <v>1259</v>
      </c>
    </row>
    <row r="4" spans="1:2" ht="15">
      <c r="A4" s="68" t="s">
        <v>246</v>
      </c>
      <c r="B4" s="67" t="s">
        <v>247</v>
      </c>
    </row>
    <row r="5" spans="1:2" ht="15">
      <c r="A5" s="68" t="s">
        <v>248</v>
      </c>
      <c r="B5" s="67" t="s">
        <v>249</v>
      </c>
    </row>
    <row r="6" spans="1:2" ht="15">
      <c r="A6" s="68" t="s">
        <v>250</v>
      </c>
      <c r="B6" s="67" t="s">
        <v>251</v>
      </c>
    </row>
    <row r="7" spans="1:2" ht="15">
      <c r="A7" s="68" t="s">
        <v>252</v>
      </c>
      <c r="B7" s="67" t="s">
        <v>253</v>
      </c>
    </row>
    <row r="8" spans="1:2" ht="15">
      <c r="A8" s="68" t="s">
        <v>254</v>
      </c>
      <c r="B8" s="67" t="s">
        <v>255</v>
      </c>
    </row>
    <row r="9" spans="1:2" ht="15">
      <c r="A9" s="68" t="s">
        <v>256</v>
      </c>
      <c r="B9" s="67" t="s">
        <v>257</v>
      </c>
    </row>
    <row r="10" spans="1:2" ht="15">
      <c r="A10" s="68" t="s">
        <v>258</v>
      </c>
      <c r="B10" s="67" t="s">
        <v>259</v>
      </c>
    </row>
    <row r="11" spans="1:2" ht="15">
      <c r="A11" s="68" t="s">
        <v>260</v>
      </c>
      <c r="B11" s="67" t="s">
        <v>261</v>
      </c>
    </row>
    <row r="12" spans="1:2" ht="15">
      <c r="A12" s="68" t="s">
        <v>262</v>
      </c>
      <c r="B12" s="67" t="s">
        <v>263</v>
      </c>
    </row>
    <row r="13" spans="1:2" ht="15">
      <c r="A13" s="68" t="s">
        <v>264</v>
      </c>
      <c r="B13" s="67" t="s">
        <v>265</v>
      </c>
    </row>
    <row r="14" spans="1:2" ht="15">
      <c r="A14" s="68" t="s">
        <v>266</v>
      </c>
      <c r="B14" s="67" t="s">
        <v>267</v>
      </c>
    </row>
    <row r="15" spans="1:2" ht="15">
      <c r="A15" s="68" t="s">
        <v>268</v>
      </c>
      <c r="B15" s="67" t="s">
        <v>269</v>
      </c>
    </row>
    <row r="16" spans="1:2" ht="15">
      <c r="A16" s="68" t="s">
        <v>270</v>
      </c>
      <c r="B16" s="67" t="s">
        <v>271</v>
      </c>
    </row>
    <row r="17" spans="1:2" ht="15">
      <c r="A17" s="68" t="s">
        <v>272</v>
      </c>
      <c r="B17" s="67" t="s">
        <v>273</v>
      </c>
    </row>
    <row r="18" spans="1:2" ht="15">
      <c r="A18" s="68" t="s">
        <v>274</v>
      </c>
      <c r="B18" s="67" t="s">
        <v>275</v>
      </c>
    </row>
    <row r="19" spans="1:2" ht="30">
      <c r="A19" s="68" t="s">
        <v>683</v>
      </c>
      <c r="B19" s="68" t="s">
        <v>276</v>
      </c>
    </row>
    <row r="20" spans="1:2" ht="15">
      <c r="A20" s="68" t="s">
        <v>277</v>
      </c>
      <c r="B20" s="67" t="s">
        <v>278</v>
      </c>
    </row>
    <row r="21" spans="1:2" ht="15">
      <c r="A21" s="68" t="s">
        <v>279</v>
      </c>
      <c r="B21" s="67" t="s">
        <v>280</v>
      </c>
    </row>
  </sheetData>
  <mergeCells count="2">
    <mergeCell ref="A1:B1"/>
    <mergeCell ref="A2:B2"/>
  </mergeCells>
  <hyperlinks>
    <hyperlink ref="A4" r:id="rId1" display="javascript:go('/search/redir.aspx?AssetID=HP052089831033&amp;CTT=5&amp;Origin=HP052042111033')"/>
    <hyperlink ref="A5" r:id="rId2" display="javascript:go('/search/redir.aspx?AssetID=HP052089871033&amp;CTT=5&amp;Origin=HP052042111033')"/>
    <hyperlink ref="A6" r:id="rId3" display="javascript:go('/search/redir.aspx?AssetID=HP052090131033&amp;CTT=5&amp;Origin=HP052042111033')"/>
    <hyperlink ref="A7" r:id="rId4" display="javascript:go('/search/redir.aspx?AssetID=HP052090161033&amp;CTT=5&amp;Origin=HP052042111033')"/>
    <hyperlink ref="A8" r:id="rId5" display="javascript:go('/search/redir.aspx?AssetID=HP052090171033&amp;CTT=5&amp;Origin=HP052042111033')"/>
    <hyperlink ref="A9" r:id="rId6" display="javascript:go('/search/redir.aspx?AssetID=HP052091071033&amp;CTT=5&amp;Origin=HP052042111033')"/>
    <hyperlink ref="A10" r:id="rId7" display="javascript:go('/search/redir.aspx?AssetID=HP052091141033&amp;CTT=5&amp;Origin=HP052042111033')"/>
    <hyperlink ref="A11" r:id="rId8" display="javascript:go('/search/redir.aspx?AssetID=HP052091161033&amp;CTT=5&amp;Origin=HP052042111033')"/>
    <hyperlink ref="A12" r:id="rId9" display="javascript:go('/search/redir.aspx?AssetID=HP052091381033&amp;CTT=5&amp;Origin=HP052042111033')"/>
    <hyperlink ref="A13" r:id="rId10" display="javascript:go('/search/redir.aspx?AssetID=HP052091391033&amp;CTT=5&amp;Origin=HP052042111033')"/>
    <hyperlink ref="A14" r:id="rId11" display="javascript:go('/search/redir.aspx?AssetID=HP052091631033&amp;CTT=5&amp;Origin=HP052042111033')"/>
    <hyperlink ref="A15" r:id="rId12" display="javascript:go('/search/redir.aspx?AssetID=HP052091681033&amp;CTT=5&amp;Origin=HP052042111033')"/>
    <hyperlink ref="A16" r:id="rId13" display="javascript:go('/search/redir.aspx?AssetID=HP052092081033&amp;CTT=5&amp;Origin=HP052042111033')"/>
    <hyperlink ref="A17" r:id="rId14" display="javascript:go('/search/redir.aspx?AssetID=HP052092441033&amp;CTT=5&amp;Origin=HP052042111033')"/>
    <hyperlink ref="A18" r:id="rId15" display="javascript:go('/search/redir.aspx?AssetID=HP052092461033&amp;CTT=5&amp;Origin=HP052042111033')"/>
    <hyperlink ref="A19" r:id="rId16" display="javascript:go('/search/redir.aspx?AssetID=HP030662371033&amp;CTT=5&amp;Origin=HP052042111033')"/>
    <hyperlink ref="B19" r:id="rId17" display="javascript:AppendPopup(this,'ofAutomation_1')"/>
    <hyperlink ref="A20" r:id="rId18" display="javascript:go('/search/redir.aspx?AssetID=HP052093191033&amp;CTT=5&amp;Origin=HP052042111033')"/>
    <hyperlink ref="A21" r:id="rId19" display="javascript:go('/search/redir.aspx?AssetID=HP052093351033&amp;CTT=5&amp;Origin=HP052042111033')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A1" sqref="A1:B1"/>
    </sheetView>
  </sheetViews>
  <sheetFormatPr defaultColWidth="9.140625" defaultRowHeight="15"/>
  <cols>
    <col min="1" max="1" width="8.7109375" style="0" bestFit="1" customWidth="1"/>
    <col min="2" max="2" width="40.8515625" style="0" bestFit="1" customWidth="1"/>
  </cols>
  <sheetData>
    <row r="1" spans="1:2" ht="30">
      <c r="A1" s="69" t="s">
        <v>281</v>
      </c>
      <c r="B1" s="69"/>
    </row>
    <row r="2" spans="1:2" ht="15">
      <c r="A2" s="70"/>
      <c r="B2" s="70"/>
    </row>
    <row r="3" spans="1:2" ht="15">
      <c r="A3" s="66" t="s">
        <v>1258</v>
      </c>
      <c r="B3" s="66" t="s">
        <v>1259</v>
      </c>
    </row>
    <row r="4" spans="1:2" ht="15">
      <c r="A4" s="68" t="s">
        <v>1219</v>
      </c>
      <c r="B4" s="67" t="s">
        <v>282</v>
      </c>
    </row>
    <row r="5" spans="1:2" ht="15">
      <c r="A5" s="68" t="b">
        <v>0</v>
      </c>
      <c r="B5" s="67" t="s">
        <v>283</v>
      </c>
    </row>
    <row r="6" spans="1:2" ht="15">
      <c r="A6" s="68" t="s">
        <v>1220</v>
      </c>
      <c r="B6" s="67" t="s">
        <v>284</v>
      </c>
    </row>
    <row r="7" spans="1:2" ht="15">
      <c r="A7" s="68" t="s">
        <v>1221</v>
      </c>
      <c r="B7" s="67" t="s">
        <v>285</v>
      </c>
    </row>
    <row r="8" spans="1:2" ht="15">
      <c r="A8" s="68" t="s">
        <v>1222</v>
      </c>
      <c r="B8" s="67" t="s">
        <v>286</v>
      </c>
    </row>
    <row r="9" spans="1:2" ht="15">
      <c r="A9" s="68" t="b">
        <v>1</v>
      </c>
      <c r="B9" s="67" t="s">
        <v>287</v>
      </c>
    </row>
  </sheetData>
  <mergeCells count="2">
    <mergeCell ref="A1:B1"/>
    <mergeCell ref="A2:B2"/>
  </mergeCells>
  <hyperlinks>
    <hyperlink ref="A4" r:id="rId1" display="javascript:go('/search/redir.aspx?AssetID=HP052089861033&amp;CTT=5&amp;Origin=HP052042111033')"/>
    <hyperlink ref="A5" r:id="rId2" display="javascript:go('/search/redir.aspx?AssetID=HP052090861033&amp;CTT=5&amp;Origin=HP052042111033')"/>
    <hyperlink ref="A6" r:id="rId3" display="javascript:go('/search/redir.aspx?AssetID=HP052091181033&amp;CTT=5&amp;Origin=HP052042111033')"/>
    <hyperlink ref="A7" r:id="rId4" display="javascript:go('/search/redir.aspx?AssetID=HP052091961033&amp;CTT=5&amp;Origin=HP052042111033')"/>
    <hyperlink ref="A8" r:id="rId5" display="javascript:go('/search/redir.aspx?AssetID=HP052092091033&amp;CTT=5&amp;Origin=HP052042111033')"/>
    <hyperlink ref="A9" r:id="rId6" display="javascript:go('/search/redir.aspx?AssetID=HP052093231033&amp;CTT=5&amp;Origin=HP052042111033')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" sqref="A1:B1"/>
    </sheetView>
  </sheetViews>
  <sheetFormatPr defaultColWidth="9.140625" defaultRowHeight="15"/>
  <cols>
    <col min="1" max="1" width="11.57421875" style="0" bestFit="1" customWidth="1"/>
    <col min="2" max="2" width="66.00390625" style="0" bestFit="1" customWidth="1"/>
  </cols>
  <sheetData>
    <row r="1" spans="1:2" ht="30">
      <c r="A1" s="69" t="s">
        <v>288</v>
      </c>
      <c r="B1" s="69"/>
    </row>
    <row r="2" spans="1:2" ht="15">
      <c r="A2" s="70"/>
      <c r="B2" s="70"/>
    </row>
    <row r="3" spans="1:2" ht="15">
      <c r="A3" s="66" t="s">
        <v>1258</v>
      </c>
      <c r="B3" s="66" t="s">
        <v>1259</v>
      </c>
    </row>
    <row r="4" spans="1:2" ht="15">
      <c r="A4" s="68" t="s">
        <v>289</v>
      </c>
      <c r="B4" s="67" t="s">
        <v>290</v>
      </c>
    </row>
    <row r="5" spans="1:2" ht="15">
      <c r="A5" s="68" t="s">
        <v>291</v>
      </c>
      <c r="B5" s="67" t="s">
        <v>292</v>
      </c>
    </row>
    <row r="6" spans="1:2" ht="15">
      <c r="A6" s="68" t="s">
        <v>293</v>
      </c>
      <c r="B6" s="67" t="s">
        <v>294</v>
      </c>
    </row>
    <row r="7" spans="1:2" ht="15">
      <c r="A7" s="68" t="s">
        <v>295</v>
      </c>
      <c r="B7" s="67" t="s">
        <v>296</v>
      </c>
    </row>
    <row r="8" spans="1:2" ht="15">
      <c r="A8" s="68" t="s">
        <v>297</v>
      </c>
      <c r="B8" s="67" t="s">
        <v>298</v>
      </c>
    </row>
    <row r="9" spans="1:2" ht="15">
      <c r="A9" s="68" t="s">
        <v>299</v>
      </c>
      <c r="B9" s="67" t="s">
        <v>300</v>
      </c>
    </row>
    <row r="10" spans="1:2" ht="15">
      <c r="A10" s="68" t="s">
        <v>652</v>
      </c>
      <c r="B10" s="67" t="s">
        <v>301</v>
      </c>
    </row>
    <row r="11" spans="1:2" ht="15">
      <c r="A11" s="68" t="s">
        <v>302</v>
      </c>
      <c r="B11" s="67" t="s">
        <v>303</v>
      </c>
    </row>
    <row r="12" spans="1:2" ht="15">
      <c r="A12" s="68" t="s">
        <v>304</v>
      </c>
      <c r="B12" s="67" t="s">
        <v>305</v>
      </c>
    </row>
    <row r="13" spans="1:2" ht="15">
      <c r="A13" s="68" t="s">
        <v>306</v>
      </c>
      <c r="B13" s="67" t="s">
        <v>307</v>
      </c>
    </row>
    <row r="14" spans="1:2" ht="15">
      <c r="A14" s="68" t="s">
        <v>308</v>
      </c>
      <c r="B14" s="67" t="s">
        <v>309</v>
      </c>
    </row>
    <row r="15" spans="1:2" ht="15">
      <c r="A15" s="68" t="s">
        <v>662</v>
      </c>
      <c r="B15" s="67" t="s">
        <v>310</v>
      </c>
    </row>
    <row r="16" spans="1:2" ht="15">
      <c r="A16" s="68" t="s">
        <v>311</v>
      </c>
      <c r="B16" s="67" t="s">
        <v>312</v>
      </c>
    </row>
    <row r="17" spans="1:2" ht="15">
      <c r="A17" s="68" t="s">
        <v>313</v>
      </c>
      <c r="B17" s="67" t="s">
        <v>314</v>
      </c>
    </row>
    <row r="18" spans="1:2" ht="15">
      <c r="A18" s="68" t="s">
        <v>668</v>
      </c>
      <c r="B18" s="67" t="s">
        <v>315</v>
      </c>
    </row>
    <row r="19" spans="1:2" ht="15">
      <c r="A19" s="68" t="s">
        <v>316</v>
      </c>
      <c r="B19" s="67" t="s">
        <v>317</v>
      </c>
    </row>
    <row r="20" spans="1:2" ht="15">
      <c r="A20" s="68" t="s">
        <v>318</v>
      </c>
      <c r="B20" s="67" t="s">
        <v>319</v>
      </c>
    </row>
  </sheetData>
  <mergeCells count="2">
    <mergeCell ref="A1:B1"/>
    <mergeCell ref="A2:B2"/>
  </mergeCells>
  <hyperlinks>
    <hyperlink ref="A4" r:id="rId1" display="javascript:go('/search/redir.aspx?AssetID=HP052090081033&amp;CTT=5&amp;Origin=HP052042111033')"/>
    <hyperlink ref="A5" r:id="rId2" display="javascript:go('/search/redir.aspx?AssetID=HP052090791033&amp;CTT=5&amp;Origin=HP052042111033')"/>
    <hyperlink ref="A6" r:id="rId3" display="javascript:go('/search/redir.aspx?AssetID=HP052091401033&amp;CTT=5&amp;Origin=HP052042111033')"/>
    <hyperlink ref="A7" r:id="rId4" display="javascript:go('/search/redir.aspx?AssetID=HP052091471033&amp;CTT=5&amp;Origin=HP052042111033')"/>
    <hyperlink ref="A8" r:id="rId5" display="javascript:go('/search/redir.aspx?AssetID=HP052091471033&amp;CTT=5&amp;Origin=HP052042111033')"/>
    <hyperlink ref="A9" r:id="rId6" display="javascript:go('/search/redir.aspx?AssetID=HP052091471033&amp;CTT=5&amp;Origin=HP052042111033')"/>
    <hyperlink ref="A10" r:id="rId7" display="javascript:go('/search/redir.aspx?AssetID=HP052091481033&amp;CTT=5&amp;Origin=HP052042111033')"/>
    <hyperlink ref="A11" r:id="rId8" display="javascript:go('/search/redir.aspx?AssetID=HP052091471033&amp;CTT=5&amp;Origin=HP052042111033')"/>
    <hyperlink ref="A12" r:id="rId9" display="javascript:go('/search/redir.aspx?AssetID=HP052091471033&amp;CTT=5&amp;Origin=HP052042111033')"/>
    <hyperlink ref="A13" r:id="rId10" display="javascript:go('/search/redir.aspx?AssetID=HP052091471033&amp;CTT=5&amp;Origin=HP052042111033')"/>
    <hyperlink ref="A14" r:id="rId11" display="javascript:go('/search/redir.aspx?AssetID=HP052091471033&amp;CTT=5&amp;Origin=HP052042111033')"/>
    <hyperlink ref="A15" r:id="rId12" display="javascript:go('/search/redir.aspx?AssetID=HP052091491033&amp;CTT=5&amp;Origin=HP052042111033')"/>
    <hyperlink ref="A16" r:id="rId13" display="javascript:go('/search/redir.aspx?AssetID=HP052091471033&amp;CTT=5&amp;Origin=HP052042111033')"/>
    <hyperlink ref="A17" r:id="rId14" display="javascript:go('/search/redir.aspx?AssetID=HP052091471033&amp;CTT=5&amp;Origin=HP052042111033')"/>
    <hyperlink ref="A18" r:id="rId15" display="javascript:go('/search/redir.aspx?AssetID=HP052091871033&amp;CTT=5&amp;Origin=HP052042111033')"/>
    <hyperlink ref="A19" r:id="rId16" display="javascript:go('/search/redir.aspx?AssetID=HP052091881033&amp;CTT=5&amp;Origin=HP052042111033')"/>
    <hyperlink ref="A20" r:id="rId17" display="javascript:go('/search/redir.aspx?AssetID=HP052093261033&amp;CTT=5&amp;Origin=HP052042111033')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0"/>
  <sheetViews>
    <sheetView workbookViewId="0" topLeftCell="A1">
      <selection activeCell="A1" sqref="A1:B1"/>
    </sheetView>
  </sheetViews>
  <sheetFormatPr defaultColWidth="9.140625" defaultRowHeight="15"/>
  <cols>
    <col min="1" max="1" width="18.57421875" style="0" bestFit="1" customWidth="1"/>
    <col min="2" max="2" width="113.8515625" style="0" customWidth="1"/>
  </cols>
  <sheetData>
    <row r="1" spans="1:2" ht="30">
      <c r="A1" s="69" t="s">
        <v>320</v>
      </c>
      <c r="B1" s="69"/>
    </row>
    <row r="2" spans="1:2" ht="15">
      <c r="A2" s="70"/>
      <c r="B2" s="70"/>
    </row>
    <row r="3" spans="1:2" ht="15">
      <c r="A3" s="66" t="s">
        <v>1258</v>
      </c>
      <c r="B3" s="66" t="s">
        <v>1259</v>
      </c>
    </row>
    <row r="4" spans="1:2" ht="15">
      <c r="A4" s="68" t="s">
        <v>688</v>
      </c>
      <c r="B4" s="67" t="s">
        <v>321</v>
      </c>
    </row>
    <row r="5" spans="1:2" ht="15">
      <c r="A5" s="68" t="s">
        <v>322</v>
      </c>
      <c r="B5" s="67" t="s">
        <v>323</v>
      </c>
    </row>
    <row r="6" spans="1:2" ht="15">
      <c r="A6" s="68" t="s">
        <v>324</v>
      </c>
      <c r="B6" s="67" t="s">
        <v>325</v>
      </c>
    </row>
    <row r="7" spans="1:2" ht="15">
      <c r="A7" s="68" t="s">
        <v>326</v>
      </c>
      <c r="B7" s="67" t="s">
        <v>327</v>
      </c>
    </row>
    <row r="8" spans="1:2" ht="15">
      <c r="A8" s="68" t="s">
        <v>328</v>
      </c>
      <c r="B8" s="67" t="s">
        <v>329</v>
      </c>
    </row>
    <row r="9" spans="1:2" ht="15">
      <c r="A9" s="68" t="s">
        <v>330</v>
      </c>
      <c r="B9" s="67" t="s">
        <v>331</v>
      </c>
    </row>
    <row r="10" spans="1:2" ht="15">
      <c r="A10" s="68" t="s">
        <v>332</v>
      </c>
      <c r="B10" s="67" t="s">
        <v>333</v>
      </c>
    </row>
    <row r="11" spans="1:2" ht="15">
      <c r="A11" s="68" t="s">
        <v>334</v>
      </c>
      <c r="B11" s="67" t="s">
        <v>335</v>
      </c>
    </row>
    <row r="12" spans="1:2" ht="15">
      <c r="A12" s="68" t="s">
        <v>336</v>
      </c>
      <c r="B12" s="67" t="s">
        <v>337</v>
      </c>
    </row>
    <row r="13" spans="1:2" ht="15">
      <c r="A13" s="68" t="s">
        <v>338</v>
      </c>
      <c r="B13" s="67" t="s">
        <v>339</v>
      </c>
    </row>
    <row r="14" spans="1:2" ht="15">
      <c r="A14" s="68" t="s">
        <v>707</v>
      </c>
      <c r="B14" s="67" t="s">
        <v>340</v>
      </c>
    </row>
    <row r="15" spans="1:2" ht="15">
      <c r="A15" s="68" t="s">
        <v>341</v>
      </c>
      <c r="B15" s="67" t="s">
        <v>342</v>
      </c>
    </row>
    <row r="16" spans="1:2" ht="15">
      <c r="A16" s="68" t="s">
        <v>343</v>
      </c>
      <c r="B16" s="67" t="s">
        <v>344</v>
      </c>
    </row>
    <row r="17" spans="1:2" ht="15">
      <c r="A17" s="68" t="s">
        <v>345</v>
      </c>
      <c r="B17" s="67" t="s">
        <v>346</v>
      </c>
    </row>
    <row r="18" spans="1:2" ht="15">
      <c r="A18" s="68" t="s">
        <v>347</v>
      </c>
      <c r="B18" s="67" t="s">
        <v>348</v>
      </c>
    </row>
    <row r="19" spans="1:2" ht="15">
      <c r="A19" s="68" t="s">
        <v>715</v>
      </c>
      <c r="B19" s="67" t="s">
        <v>349</v>
      </c>
    </row>
    <row r="20" spans="1:2" ht="15">
      <c r="A20" s="68" t="s">
        <v>350</v>
      </c>
      <c r="B20" s="67" t="s">
        <v>351</v>
      </c>
    </row>
    <row r="21" spans="1:2" ht="15">
      <c r="A21" s="68" t="s">
        <v>352</v>
      </c>
      <c r="B21" s="67" t="s">
        <v>353</v>
      </c>
    </row>
    <row r="22" spans="1:2" ht="15">
      <c r="A22" s="68" t="s">
        <v>354</v>
      </c>
      <c r="B22" s="67" t="s">
        <v>355</v>
      </c>
    </row>
    <row r="23" spans="1:2" ht="15">
      <c r="A23" s="68" t="s">
        <v>356</v>
      </c>
      <c r="B23" s="67" t="s">
        <v>357</v>
      </c>
    </row>
    <row r="24" spans="1:2" ht="15">
      <c r="A24" s="68" t="s">
        <v>358</v>
      </c>
      <c r="B24" s="67" t="s">
        <v>359</v>
      </c>
    </row>
    <row r="25" spans="1:2" ht="15">
      <c r="A25" s="68" t="s">
        <v>360</v>
      </c>
      <c r="B25" s="67" t="s">
        <v>361</v>
      </c>
    </row>
    <row r="26" spans="1:2" ht="15">
      <c r="A26" s="68" t="s">
        <v>728</v>
      </c>
      <c r="B26" s="67" t="s">
        <v>362</v>
      </c>
    </row>
    <row r="27" spans="1:2" ht="15">
      <c r="A27" s="68" t="s">
        <v>363</v>
      </c>
      <c r="B27" s="67" t="s">
        <v>364</v>
      </c>
    </row>
    <row r="28" spans="1:2" ht="15">
      <c r="A28" s="68" t="s">
        <v>732</v>
      </c>
      <c r="B28" s="67" t="s">
        <v>365</v>
      </c>
    </row>
    <row r="29" spans="1:2" ht="15">
      <c r="A29" s="68" t="s">
        <v>366</v>
      </c>
      <c r="B29" s="67" t="s">
        <v>367</v>
      </c>
    </row>
    <row r="30" spans="1:2" ht="15">
      <c r="A30" s="68" t="s">
        <v>368</v>
      </c>
      <c r="B30" s="67" t="s">
        <v>369</v>
      </c>
    </row>
  </sheetData>
  <mergeCells count="2">
    <mergeCell ref="A1:B1"/>
    <mergeCell ref="A2:B2"/>
  </mergeCells>
  <hyperlinks>
    <hyperlink ref="A4" r:id="rId1" display="javascript:go('/search/redir.aspx?AssetID=HP052508361033&amp;CTT=5&amp;Origin=HP052042111033')"/>
    <hyperlink ref="A5" r:id="rId2" display="javascript:go('/search/redir.aspx?AssetID=HP030843281033&amp;CTT=5&amp;Origin=HP052042111033')"/>
    <hyperlink ref="A6" r:id="rId3" display="javascript:go('/search/redir.aspx?AssetID=HP052090091033&amp;CTT=5&amp;Origin=HP052042111033')"/>
    <hyperlink ref="A7" r:id="rId4" display="javascript:go('/search/redir.aspx?AssetID=HP052090141033&amp;CTT=5&amp;Origin=HP052042111033')"/>
    <hyperlink ref="A8" r:id="rId5" display="javascript:go('/search/redir.aspx?AssetID=HP052090151033&amp;CTT=5&amp;Origin=HP052042111033')"/>
    <hyperlink ref="A9" r:id="rId6" display="javascript:go('/search/redir.aspx?AssetID=HP052090201033&amp;CTT=5&amp;Origin=HP052042111033')"/>
    <hyperlink ref="A10" r:id="rId7" display="javascript:go('/search/redir.aspx?AssetID=HP052090631033&amp;CTT=5&amp;Origin=HP052042111033')"/>
    <hyperlink ref="A11" r:id="rId8" display="javascript:go('/search/redir.aspx?AssetID=HP052090811033&amp;CTT=5&amp;Origin=HP052042111033')"/>
    <hyperlink ref="A12" r:id="rId9" display="javascript:go('/search/redir.aspx?AssetID=HP052090891033&amp;CTT=5&amp;Origin=HP052042111033')"/>
    <hyperlink ref="A13" r:id="rId10" display="javascript:go('/search/redir.aspx?AssetID=HP052090931033&amp;CTT=5&amp;Origin=HP052042111033')"/>
    <hyperlink ref="A14" r:id="rId11" display="javascript:go('/search/redir.aspx?AssetID=HP052508381033&amp;CTT=5&amp;Origin=HP052042111033')"/>
    <hyperlink ref="A15" r:id="rId12" display="javascript:go('/search/redir.aspx?AssetID=HP052091531033&amp;CTT=5&amp;Origin=HP052042111033')"/>
    <hyperlink ref="A16" r:id="rId13" display="javascript:go('/search/redir.aspx?AssetID=HP052091541033&amp;CTT=5&amp;Origin=HP052042111033')"/>
    <hyperlink ref="A17" r:id="rId14" display="javascript:go('/search/redir.aspx?AssetID=HP052091671033&amp;CTT=5&amp;Origin=HP052042111033')"/>
    <hyperlink ref="A18" r:id="rId15" display="javascript:go('/search/redir.aspx?AssetID=HP052091751033&amp;CTT=5&amp;Origin=HP052042111033')"/>
    <hyperlink ref="A19" r:id="rId16" display="javascript:go('/search/redir.aspx?AssetID=HP052508411033&amp;CTT=5&amp;Origin=HP052042111033')"/>
    <hyperlink ref="A20" r:id="rId17" display="javascript:go('/search/redir.aspx?AssetID=HP052092241033&amp;CTT=5&amp;Origin=HP052042111033')"/>
    <hyperlink ref="A21" r:id="rId18" display="javascript:go('/search/redir.aspx?AssetID=HP052092351033&amp;CTT=5&amp;Origin=HP052042111033')"/>
    <hyperlink ref="A22" r:id="rId19" display="javascript:go('/search/redir.aspx?AssetID=HP052092361033&amp;CTT=5&amp;Origin=HP052042111033')"/>
    <hyperlink ref="A23" r:id="rId20" display="javascript:go('/search/redir.aspx?AssetID=HP052092371033&amp;CTT=5&amp;Origin=HP052042111033')"/>
    <hyperlink ref="A24" r:id="rId21" display="javascript:go('/search/redir.aspx?AssetID=HP052092491033&amp;CTT=5&amp;Origin=HP052042111033')"/>
    <hyperlink ref="A25" r:id="rId22" display="javascript:go('/search/redir.aspx?AssetID=HP052092861033&amp;CTT=5&amp;Origin=HP052042111033')"/>
    <hyperlink ref="A26" r:id="rId23" display="javascript:go('/search/redir.aspx?AssetID=HP052093041033&amp;CTT=5&amp;Origin=HP052042111033')"/>
    <hyperlink ref="A27" r:id="rId24" display="javascript:go('/search/redir.aspx?AssetID=HP052093131033&amp;CTT=5&amp;Origin=HP052042111033')"/>
    <hyperlink ref="A28" r:id="rId25" display="javascript:go('/search/redir.aspx?AssetID=HP052093211033&amp;CTT=5&amp;Origin=HP052042111033')"/>
    <hyperlink ref="A29" r:id="rId26" display="javascript:go('/search/redir.aspx?AssetID=HP052093271033&amp;CTT=5&amp;Origin=HP052042111033')"/>
    <hyperlink ref="A30" r:id="rId27" display="javascript:go('/search/redir.aspx?AssetID=HP052093291033&amp;CTT=5&amp;Origin=HP052042111033')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Vetier András</dc:creator>
  <cp:keywords/>
  <dc:description/>
  <cp:lastModifiedBy>Vetier András</cp:lastModifiedBy>
  <cp:lastPrinted>2008-08-13T11:03:03Z</cp:lastPrinted>
  <dcterms:created xsi:type="dcterms:W3CDTF">2008-08-07T08:48:08Z</dcterms:created>
  <dcterms:modified xsi:type="dcterms:W3CDTF">2010-01-29T09:59:50Z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