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7020" windowHeight="6780" tabRatio="818" activeTab="0"/>
  </bookViews>
  <sheets>
    <sheet name="Tit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End" sheetId="8" r:id="rId8"/>
    <sheet name="s1" sheetId="9" r:id="rId9"/>
  </sheets>
  <definedNames/>
  <calcPr fullCalcOnLoad="1"/>
</workbook>
</file>

<file path=xl/sharedStrings.xml><?xml version="1.0" encoding="utf-8"?>
<sst xmlns="http://schemas.openxmlformats.org/spreadsheetml/2006/main" count="49" uniqueCount="42">
  <si>
    <t>alfa rad</t>
  </si>
  <si>
    <t>pi/2</t>
  </si>
  <si>
    <t>x</t>
  </si>
  <si>
    <t>y</t>
  </si>
  <si>
    <t>Press F9</t>
  </si>
  <si>
    <t>END</t>
  </si>
  <si>
    <t>Andras Vetier</t>
  </si>
  <si>
    <t>distance</t>
  </si>
  <si>
    <t>beta</t>
  </si>
  <si>
    <t>alfa degree</t>
  </si>
  <si>
    <t>perpendicular line segment</t>
  </si>
  <si>
    <t>match</t>
  </si>
  <si>
    <t>y = d/2 * sin(x) graph</t>
  </si>
  <si>
    <t>RND1</t>
  </si>
  <si>
    <t>RND2</t>
  </si>
  <si>
    <t>RND4</t>
  </si>
  <si>
    <t>RND5</t>
  </si>
  <si>
    <t>RND6</t>
  </si>
  <si>
    <t>Buffon's needle problem</t>
  </si>
  <si>
    <t>line of the match</t>
  </si>
  <si>
    <t>and</t>
  </si>
  <si>
    <t>from the center of neddle</t>
  </si>
  <si>
    <t>to the closest line</t>
  </si>
  <si>
    <t>a perpendicular line segment</t>
  </si>
  <si>
    <t>L = Length of the needle</t>
  </si>
  <si>
    <t>divided by</t>
  </si>
  <si>
    <t>area of rectangle</t>
  </si>
  <si>
    <t>area under the curve</t>
  </si>
  <si>
    <r>
      <t xml:space="preserve"> (2 L ) /  (</t>
    </r>
    <r>
      <rPr>
        <sz val="16"/>
        <rFont val="Arial"/>
        <family val="2"/>
      </rPr>
      <t>π</t>
    </r>
    <r>
      <rPr>
        <sz val="16"/>
        <rFont val="Arial"/>
        <family val="2"/>
      </rPr>
      <t xml:space="preserve"> D )</t>
    </r>
  </si>
  <si>
    <t>=</t>
  </si>
  <si>
    <t>Probability</t>
  </si>
  <si>
    <t xml:space="preserve"> If    2 L = D , then </t>
  </si>
  <si>
    <t xml:space="preserve">probability =  1 /  π </t>
  </si>
  <si>
    <r>
      <t>Angle</t>
    </r>
    <r>
      <rPr>
        <sz val="16"/>
        <rFont val="Arial"/>
        <family val="2"/>
      </rPr>
      <t xml:space="preserve"> and </t>
    </r>
    <r>
      <rPr>
        <sz val="16"/>
        <color indexed="12"/>
        <rFont val="Arial"/>
        <family val="2"/>
      </rPr>
      <t>Distance</t>
    </r>
    <r>
      <rPr>
        <sz val="16"/>
        <rFont val="Arial"/>
        <family val="2"/>
      </rPr>
      <t xml:space="preserve"> define a </t>
    </r>
    <r>
      <rPr>
        <sz val="16"/>
        <color indexed="10"/>
        <rFont val="Arial"/>
        <family val="2"/>
      </rPr>
      <t>Point</t>
    </r>
  </si>
  <si>
    <t>calculated by integrating   L / 2 * sin(x)  from  0  to  π / 2</t>
  </si>
  <si>
    <t xml:space="preserve"> If   L = 1 , then</t>
  </si>
  <si>
    <t xml:space="preserve"> 2 L = D</t>
  </si>
  <si>
    <t>D = Distance between lines</t>
  </si>
  <si>
    <r>
      <t xml:space="preserve">Intersection characterised by </t>
    </r>
    <r>
      <rPr>
        <sz val="16"/>
        <color indexed="10"/>
        <rFont val="Arial"/>
        <family val="2"/>
      </rPr>
      <t>the point</t>
    </r>
  </si>
  <si>
    <t>Acute angle defined by the neddle</t>
  </si>
  <si>
    <t>2010 06 01</t>
  </si>
  <si>
    <t>1 experiment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</si>
</sst>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  <numFmt numFmtId="177" formatCode="0.0000000000000000"/>
    <numFmt numFmtId="178" formatCode="0.00000000000000000"/>
    <numFmt numFmtId="179" formatCode="0.000000000000000000"/>
    <numFmt numFmtId="180" formatCode="0.0000000000000000000"/>
    <numFmt numFmtId="181" formatCode="0.00000000000000000000"/>
    <numFmt numFmtId="182" formatCode="0.000000000000000000000"/>
    <numFmt numFmtId="183" formatCode="0.0000000000000000000000"/>
    <numFmt numFmtId="184" formatCode="0.00000000000000000000000"/>
    <numFmt numFmtId="185" formatCode="0.000000000000000000000000"/>
    <numFmt numFmtId="186" formatCode="0.0000000000000000000000000"/>
    <numFmt numFmtId="187" formatCode="0.00000000000000000000000000"/>
    <numFmt numFmtId="188" formatCode="0.0"/>
    <numFmt numFmtId="189" formatCode="0.00000000000000000000000000000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2"/>
      <name val="Arial"/>
      <family val="2"/>
    </font>
    <font>
      <sz val="14"/>
      <name val="Arial"/>
      <family val="2"/>
    </font>
    <font>
      <b/>
      <sz val="7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17"/>
      <name val="Arial"/>
      <family val="0"/>
    </font>
    <font>
      <b/>
      <sz val="10"/>
      <color indexed="8"/>
      <name val="Arial"/>
      <family val="0"/>
    </font>
    <font>
      <sz val="12"/>
      <color indexed="17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34" borderId="10" xfId="0" applyFont="1" applyFill="1" applyBorder="1" applyAlignment="1">
      <alignment horizontal="left"/>
    </xf>
    <xf numFmtId="2" fontId="0" fillId="34" borderId="13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2" fontId="9" fillId="35" borderId="23" xfId="0" applyNumberFormat="1" applyFont="1" applyFill="1" applyBorder="1" applyAlignment="1">
      <alignment horizontal="center" vertical="center"/>
    </xf>
    <xf numFmtId="2" fontId="0" fillId="35" borderId="16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9" fillId="35" borderId="28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8" xfId="0" applyFill="1" applyBorder="1" applyAlignment="1">
      <alignment/>
    </xf>
    <xf numFmtId="0" fontId="9" fillId="35" borderId="23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35" borderId="16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31" xfId="0" applyFill="1" applyBorder="1" applyAlignment="1">
      <alignment/>
    </xf>
    <xf numFmtId="0" fontId="7" fillId="35" borderId="2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9" fillId="36" borderId="32" xfId="0" applyFont="1" applyFill="1" applyBorder="1" applyAlignment="1">
      <alignment horizontal="center" vertical="center"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31" xfId="0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7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75"/>
          <c:w val="0.95525"/>
          <c:h val="0.93125"/>
        </c:manualLayout>
      </c:layout>
      <c:scatterChart>
        <c:scatterStyle val="line"/>
        <c:varyColors val="0"/>
        <c:ser>
          <c:idx val="1"/>
          <c:order val="0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-1.7651582504141754</c:v>
                </c:pt>
                <c:pt idx="1">
                  <c:v>-2.040716515544926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-0.7372726086472372</c:v>
                </c:pt>
                <c:pt idx="1">
                  <c:v>-1.6985569799537361</c:v>
                </c:pt>
              </c:numCache>
            </c:numRef>
          </c:yVal>
          <c:smooth val="0"/>
        </c:ser>
        <c:axId val="34049298"/>
        <c:axId val="38008227"/>
      </c:scatterChart>
      <c:valAx>
        <c:axId val="34049298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8008227"/>
        <c:crosses val="autoZero"/>
        <c:crossBetween val="midCat"/>
        <c:dispUnits/>
        <c:majorUnit val="2"/>
      </c:valAx>
      <c:valAx>
        <c:axId val="38008227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34049298"/>
        <c:crosses val="autoZero"/>
        <c:crossBetween val="midCat"/>
        <c:dispUnits/>
        <c:majorUnit val="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525"/>
          <c:w val="0.954"/>
          <c:h val="0.9232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0.8526452683279562</c:v>
                </c:pt>
                <c:pt idx="1">
                  <c:v>-4.658520034287058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8.394928918764503</c:v>
                </c:pt>
                <c:pt idx="1">
                  <c:v>-10.830758507365477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-2</c:v>
                </c:pt>
                <c:pt idx="1">
                  <c:v>-1.9029373829795508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-1.2179147943004867</c:v>
                </c:pt>
                <c:pt idx="1">
                  <c:v>-1.2179147943004867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-1.7651582504141754</c:v>
                </c:pt>
                <c:pt idx="1">
                  <c:v>-2.040716515544926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-0.7372726086472372</c:v>
                </c:pt>
                <c:pt idx="1">
                  <c:v>-1.6985569799537361</c:v>
                </c:pt>
              </c:numCache>
            </c:numRef>
          </c:yVal>
          <c:smooth val="0"/>
        </c:ser>
        <c:axId val="6529724"/>
        <c:axId val="58767517"/>
      </c:scatterChart>
      <c:valAx>
        <c:axId val="652972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8767517"/>
        <c:crosses val="autoZero"/>
        <c:crossBetween val="midCat"/>
        <c:dispUnits/>
        <c:majorUnit val="2"/>
      </c:valAx>
      <c:valAx>
        <c:axId val="58767517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6529724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925"/>
          <c:w val="0.955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0.8526452683279562</c:v>
                </c:pt>
                <c:pt idx="1">
                  <c:v>-4.658520034287058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8.394928918764503</c:v>
                </c:pt>
                <c:pt idx="1">
                  <c:v>-10.830758507365477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-2</c:v>
                </c:pt>
                <c:pt idx="1">
                  <c:v>-1.9029373829795508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-1.2179147943004867</c:v>
                </c:pt>
                <c:pt idx="1">
                  <c:v>-1.2179147943004867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-1.7651582504141754</c:v>
                </c:pt>
                <c:pt idx="1">
                  <c:v>-2.040716515544926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-0.7372726086472372</c:v>
                </c:pt>
                <c:pt idx="1">
                  <c:v>-1.6985569799537361</c:v>
                </c:pt>
              </c:numCache>
            </c:numRef>
          </c:yVal>
          <c:smooth val="0"/>
        </c:ser>
        <c:axId val="59145606"/>
        <c:axId val="62548407"/>
      </c:scatterChart>
      <c:valAx>
        <c:axId val="59145606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2548407"/>
        <c:crosses val="autoZero"/>
        <c:crossBetween val="midCat"/>
        <c:dispUnits/>
        <c:majorUnit val="2"/>
      </c:valAx>
      <c:valAx>
        <c:axId val="62548407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59145606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Angle  -  in degrees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8025"/>
          <c:w val="0.94675"/>
          <c:h val="0.795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's1'!$D$5</c:f>
              <c:numCache>
                <c:ptCount val="1"/>
                <c:pt idx="0">
                  <c:v>15.995285873669836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0.09706261702044905</c:v>
                </c:pt>
              </c:numCache>
            </c:numRef>
          </c:yVal>
          <c:smooth val="0"/>
        </c:ser>
        <c:axId val="26064752"/>
        <c:axId val="33256177"/>
      </c:scatterChart>
      <c:valAx>
        <c:axId val="26064752"/>
        <c:scaling>
          <c:orientation val="minMax"/>
          <c:max val="9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crossBetween val="midCat"/>
        <c:dispUnits/>
        <c:majorUnit val="10"/>
      </c:valAx>
      <c:valAx>
        <c:axId val="33256177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475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Angle  -  in radians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(  π / 2  ~ 1,6  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765"/>
          <c:w val="0.9552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0.2791704032932764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0.09706261702044905</c:v>
                </c:pt>
              </c:numCache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crossBetween val="midCat"/>
        <c:dispUnits/>
        <c:majorUnit val="0.8"/>
      </c:valAx>
      <c:valAx>
        <c:axId val="9395787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725"/>
          <c:w val="0.955"/>
          <c:h val="0.921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0.8526452683279562</c:v>
                </c:pt>
                <c:pt idx="1">
                  <c:v>-4.658520034287058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8.394928918764503</c:v>
                </c:pt>
                <c:pt idx="1">
                  <c:v>-10.830758507365477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-2</c:v>
                </c:pt>
                <c:pt idx="1">
                  <c:v>-1.9029373829795508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-1.2179147943004867</c:v>
                </c:pt>
                <c:pt idx="1">
                  <c:v>-1.2179147943004867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-1.7651582504141754</c:v>
                </c:pt>
                <c:pt idx="1">
                  <c:v>-2.040716515544926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-0.7372726086472372</c:v>
                </c:pt>
                <c:pt idx="1">
                  <c:v>-1.6985569799537361</c:v>
                </c:pt>
              </c:numCache>
            </c:numRef>
          </c:yVal>
          <c:smooth val="0"/>
        </c:ser>
        <c:axId val="17453220"/>
        <c:axId val="22861253"/>
      </c:scatterChart>
      <c:valAx>
        <c:axId val="17453220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861253"/>
        <c:crosses val="autoZero"/>
        <c:crossBetween val="midCat"/>
        <c:dispUnits/>
        <c:majorUnit val="2"/>
      </c:valAx>
      <c:valAx>
        <c:axId val="22861253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17453220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725"/>
          <c:w val="0.955"/>
          <c:h val="0.9215"/>
        </c:manualLayout>
      </c:layout>
      <c:scatterChart>
        <c:scatterStyle val="lineMarker"/>
        <c:varyColors val="0"/>
        <c:ser>
          <c:idx val="2"/>
          <c:order val="0"/>
          <c:tx>
            <c:v>gyufa egyenese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's1'!$J$9:$K$9</c:f>
              <c:numCache>
                <c:ptCount val="2"/>
                <c:pt idx="0">
                  <c:v>0.8526452683279562</c:v>
                </c:pt>
                <c:pt idx="1">
                  <c:v>-4.658520034287058</c:v>
                </c:pt>
              </c:numCache>
            </c:numRef>
          </c:xVal>
          <c:yVal>
            <c:numRef>
              <c:f>'s1'!$J$10:$K$10</c:f>
              <c:numCache>
                <c:ptCount val="2"/>
                <c:pt idx="0">
                  <c:v>8.394928918764503</c:v>
                </c:pt>
                <c:pt idx="1">
                  <c:v>-10.830758507365477</c:v>
                </c:pt>
              </c:numCache>
            </c:numRef>
          </c:yVal>
          <c:smooth val="0"/>
        </c:ser>
        <c:ser>
          <c:idx val="0"/>
          <c:order val="1"/>
          <c:tx>
            <c:v>szakasz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's1'!$D$9:$E$9</c:f>
              <c:numCache>
                <c:ptCount val="2"/>
                <c:pt idx="0">
                  <c:v>-2</c:v>
                </c:pt>
                <c:pt idx="1">
                  <c:v>-1.9029373829795508</c:v>
                </c:pt>
              </c:numCache>
            </c:numRef>
          </c:xVal>
          <c:yVal>
            <c:numRef>
              <c:f>'s1'!$D$10:$E$10</c:f>
              <c:numCache>
                <c:ptCount val="2"/>
                <c:pt idx="0">
                  <c:v>-1.2179147943004867</c:v>
                </c:pt>
                <c:pt idx="1">
                  <c:v>-1.2179147943004867</c:v>
                </c:pt>
              </c:numCache>
            </c:numRef>
          </c:yVal>
          <c:smooth val="0"/>
        </c:ser>
        <c:ser>
          <c:idx val="3"/>
          <c:order val="2"/>
          <c:tx>
            <c:v>gyufa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's1'!$G$9:$H$9</c:f>
              <c:numCache>
                <c:ptCount val="2"/>
                <c:pt idx="0">
                  <c:v>-1.7651582504141754</c:v>
                </c:pt>
                <c:pt idx="1">
                  <c:v>-2.040716515544926</c:v>
                </c:pt>
              </c:numCache>
            </c:numRef>
          </c:xVal>
          <c:yVal>
            <c:numRef>
              <c:f>'s1'!$G$10:$H$10</c:f>
              <c:numCache>
                <c:ptCount val="2"/>
                <c:pt idx="0">
                  <c:v>-0.7372726086472372</c:v>
                </c:pt>
                <c:pt idx="1">
                  <c:v>-1.6985569799537361</c:v>
                </c:pt>
              </c:numCache>
            </c:numRef>
          </c:yVal>
          <c:smooth val="0"/>
        </c:ser>
        <c:axId val="4424686"/>
        <c:axId val="39822175"/>
      </c:scatterChart>
      <c:valAx>
        <c:axId val="4424686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822175"/>
        <c:crosses val="autoZero"/>
        <c:crossBetween val="midCat"/>
        <c:dispUnits/>
        <c:majorUnit val="2"/>
      </c:valAx>
      <c:valAx>
        <c:axId val="39822175"/>
        <c:scaling>
          <c:orientation val="minMax"/>
          <c:max val="4"/>
          <c:min val="-4"/>
        </c:scaling>
        <c:axPos val="l"/>
        <c:delete val="1"/>
        <c:majorTickMark val="out"/>
        <c:minorTickMark val="none"/>
        <c:tickLblPos val="nextTo"/>
        <c:crossAx val="4424686"/>
        <c:crosses val="autoZero"/>
        <c:crossBetween val="midCat"/>
        <c:dispUnits/>
        <c:majorUnit val="8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occurs: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point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below the curve  y = L / 2 * sin(x)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3025"/>
          <c:w val="0.955"/>
          <c:h val="0.852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0.2791704032932764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0.09706261702044905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's1'!$A$19:$A$35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's1'!$B$19:$B$35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22855256"/>
        <c:axId val="4370713"/>
      </c:scatterChart>
      <c:valAx>
        <c:axId val="22855256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0713"/>
        <c:crosses val="autoZero"/>
        <c:crossBetween val="midCat"/>
        <c:dispUnits/>
        <c:majorUnit val="0.8"/>
      </c:valAx>
      <c:valAx>
        <c:axId val="4370713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Intersection occurs: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point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below the curve  y = L / 2 * sin(x)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2375"/>
          <c:w val="0.95525"/>
          <c:h val="0.74775"/>
        </c:manualLayout>
      </c:layout>
      <c:scatterChart>
        <c:scatterStyle val="lineMarker"/>
        <c:varyColors val="0"/>
        <c:ser>
          <c:idx val="1"/>
          <c:order val="0"/>
          <c:tx>
            <c:v>alfa-béta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's1'!$D$3</c:f>
              <c:numCache>
                <c:ptCount val="1"/>
                <c:pt idx="0">
                  <c:v>0.2791704032932764</c:v>
                </c:pt>
              </c:numCache>
            </c:numRef>
          </c:xVal>
          <c:yVal>
            <c:numRef>
              <c:f>'s1'!$E$3</c:f>
              <c:numCache>
                <c:ptCount val="1"/>
                <c:pt idx="0">
                  <c:v>0.09706261702044905</c:v>
                </c:pt>
              </c:numCache>
            </c:numRef>
          </c:yVal>
          <c:smooth val="0"/>
        </c:ser>
        <c:ser>
          <c:idx val="0"/>
          <c:order val="1"/>
          <c:tx>
            <c:v>szinusgörbe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's1'!$A$19:$A$35</c:f>
              <c:numCach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</c:numCache>
            </c:numRef>
          </c:xVal>
          <c:yVal>
            <c:numRef>
              <c:f>'s1'!$B$19:$B$35</c:f>
              <c:numCache>
                <c:ptCount val="17"/>
                <c:pt idx="0">
                  <c:v>0</c:v>
                </c:pt>
                <c:pt idx="1">
                  <c:v>0.04991670832341408</c:v>
                </c:pt>
                <c:pt idx="2">
                  <c:v>0.09933466539753061</c:v>
                </c:pt>
                <c:pt idx="3">
                  <c:v>0.14776010333066977</c:v>
                </c:pt>
                <c:pt idx="4">
                  <c:v>0.19470917115432526</c:v>
                </c:pt>
                <c:pt idx="5">
                  <c:v>0.2397127693021015</c:v>
                </c:pt>
                <c:pt idx="6">
                  <c:v>0.2823212366975177</c:v>
                </c:pt>
                <c:pt idx="7">
                  <c:v>0.3221088436188455</c:v>
                </c:pt>
                <c:pt idx="8">
                  <c:v>0.3586780454497614</c:v>
                </c:pt>
                <c:pt idx="9">
                  <c:v>0.3916634548137417</c:v>
                </c:pt>
                <c:pt idx="10">
                  <c:v>0.42073549240394825</c:v>
                </c:pt>
                <c:pt idx="11">
                  <c:v>0.4456036800307177</c:v>
                </c:pt>
                <c:pt idx="12">
                  <c:v>0.46601954298361314</c:v>
                </c:pt>
                <c:pt idx="13">
                  <c:v>0.4817790927085965</c:v>
                </c:pt>
                <c:pt idx="14">
                  <c:v>0.49272486499423007</c:v>
                </c:pt>
                <c:pt idx="15">
                  <c:v>0.4987474933020272</c:v>
                </c:pt>
                <c:pt idx="16">
                  <c:v>0.49978680152075255</c:v>
                </c:pt>
              </c:numCache>
            </c:numRef>
          </c:yVal>
          <c:smooth val="1"/>
        </c:ser>
        <c:axId val="39336418"/>
        <c:axId val="18483443"/>
      </c:scatterChart>
      <c:valAx>
        <c:axId val="39336418"/>
        <c:scaling>
          <c:orientation val="minMax"/>
          <c:max val="1.6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3443"/>
        <c:crosses val="autoZero"/>
        <c:crossBetween val="midCat"/>
        <c:dispUnits/>
        <c:majorUnit val="0.8"/>
      </c:valAx>
      <c:valAx>
        <c:axId val="18483443"/>
        <c:scaling>
          <c:orientation val="minMax"/>
          <c:max val="1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71450"/>
        <a:ext cx="43338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0" y="171450"/>
        <a:ext cx="43243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6</xdr:col>
      <xdr:colOff>609600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9525" y="171450"/>
        <a:ext cx="43148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0</xdr:rowOff>
    </xdr:from>
    <xdr:to>
      <xdr:col>15</xdr:col>
      <xdr:colOff>19050</xdr:colOff>
      <xdr:row>27</xdr:row>
      <xdr:rowOff>0</xdr:rowOff>
    </xdr:to>
    <xdr:graphicFrame>
      <xdr:nvGraphicFramePr>
        <xdr:cNvPr id="2" name="Chart 5"/>
        <xdr:cNvGraphicFramePr/>
      </xdr:nvGraphicFramePr>
      <xdr:xfrm>
        <a:off x="4962525" y="685800"/>
        <a:ext cx="43434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161925</xdr:rowOff>
    </xdr:from>
    <xdr:to>
      <xdr:col>15</xdr:col>
      <xdr:colOff>0</xdr:colOff>
      <xdr:row>26</xdr:row>
      <xdr:rowOff>161925</xdr:rowOff>
    </xdr:to>
    <xdr:graphicFrame>
      <xdr:nvGraphicFramePr>
        <xdr:cNvPr id="1" name="Chart 2"/>
        <xdr:cNvGraphicFramePr/>
      </xdr:nvGraphicFramePr>
      <xdr:xfrm>
        <a:off x="4972050" y="676275"/>
        <a:ext cx="4314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0</xdr:rowOff>
    </xdr:to>
    <xdr:graphicFrame>
      <xdr:nvGraphicFramePr>
        <xdr:cNvPr id="2" name="Chart 3"/>
        <xdr:cNvGraphicFramePr/>
      </xdr:nvGraphicFramePr>
      <xdr:xfrm>
        <a:off x="0" y="171450"/>
        <a:ext cx="43243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609600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0" y="171450"/>
        <a:ext cx="43243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14</xdr:col>
      <xdr:colOff>609600</xdr:colOff>
      <xdr:row>27</xdr:row>
      <xdr:rowOff>9525</xdr:rowOff>
    </xdr:to>
    <xdr:graphicFrame>
      <xdr:nvGraphicFramePr>
        <xdr:cNvPr id="2" name="Chart 3"/>
        <xdr:cNvGraphicFramePr/>
      </xdr:nvGraphicFramePr>
      <xdr:xfrm>
        <a:off x="4953000" y="685800"/>
        <a:ext cx="4324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14</xdr:col>
      <xdr:colOff>609600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62525" y="685800"/>
        <a:ext cx="4314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71"/>
  <sheetViews>
    <sheetView tabSelected="1" zoomScale="160" zoomScaleNormal="160" zoomScalePageLayoutView="0" workbookViewId="0" topLeftCell="A1">
      <selection activeCell="B3" sqref="B3"/>
    </sheetView>
  </sheetViews>
  <sheetFormatPr defaultColWidth="11.421875" defaultRowHeight="19.5" customHeight="1"/>
  <cols>
    <col min="1" max="1" width="11.421875" style="18" customWidth="1"/>
    <col min="2" max="2" width="61.57421875" style="18" bestFit="1" customWidth="1"/>
    <col min="3" max="3" width="11.421875" style="18" customWidth="1"/>
    <col min="4" max="4" width="19.140625" style="18" customWidth="1"/>
    <col min="5" max="16384" width="11.421875" style="18" customWidth="1"/>
  </cols>
  <sheetData>
    <row r="1" ht="33.75">
      <c r="B1" s="28" t="s">
        <v>18</v>
      </c>
    </row>
    <row r="2" ht="35.25" customHeight="1">
      <c r="B2" s="28" t="s">
        <v>41</v>
      </c>
    </row>
    <row r="3" ht="19.5" customHeight="1">
      <c r="B3"/>
    </row>
    <row r="4" ht="19.5" customHeight="1">
      <c r="B4"/>
    </row>
    <row r="5" ht="19.5" customHeight="1">
      <c r="B5" s="30" t="s">
        <v>6</v>
      </c>
    </row>
    <row r="6" ht="19.5" customHeight="1">
      <c r="B6" s="30"/>
    </row>
    <row r="7" ht="19.5" customHeight="1">
      <c r="B7" s="30" t="s">
        <v>40</v>
      </c>
    </row>
    <row r="8" ht="19.5" customHeight="1">
      <c r="B8"/>
    </row>
    <row r="9" ht="19.5" customHeight="1">
      <c r="B9"/>
    </row>
    <row r="10" ht="19.5" customHeight="1">
      <c r="B10"/>
    </row>
    <row r="11" ht="19.5" customHeight="1">
      <c r="B11"/>
    </row>
    <row r="12" ht="19.5" customHeight="1">
      <c r="B12"/>
    </row>
    <row r="13" ht="19.5" customHeight="1">
      <c r="B13"/>
    </row>
    <row r="14" ht="19.5" customHeight="1">
      <c r="B14"/>
    </row>
    <row r="15" ht="19.5" customHeight="1">
      <c r="B15"/>
    </row>
    <row r="16" ht="19.5" customHeight="1">
      <c r="B16"/>
    </row>
    <row r="17" ht="19.5" customHeight="1">
      <c r="B17"/>
    </row>
    <row r="18" ht="19.5" customHeight="1">
      <c r="B18"/>
    </row>
    <row r="19" ht="19.5" customHeight="1">
      <c r="B19"/>
    </row>
    <row r="20" ht="19.5" customHeight="1">
      <c r="B20"/>
    </row>
    <row r="21" ht="19.5" customHeight="1">
      <c r="B21"/>
    </row>
    <row r="22" ht="19.5" customHeight="1">
      <c r="B22"/>
    </row>
    <row r="23" ht="19.5" customHeight="1">
      <c r="B23"/>
    </row>
    <row r="24" ht="19.5" customHeight="1">
      <c r="B24"/>
    </row>
    <row r="25" ht="19.5" customHeight="1">
      <c r="B25"/>
    </row>
    <row r="26" ht="19.5" customHeight="1">
      <c r="B26"/>
    </row>
    <row r="27" ht="19.5" customHeight="1">
      <c r="B27"/>
    </row>
    <row r="28" ht="19.5" customHeight="1">
      <c r="B28"/>
    </row>
    <row r="29" ht="19.5" customHeight="1">
      <c r="B29"/>
    </row>
    <row r="30" ht="19.5" customHeight="1">
      <c r="B30"/>
    </row>
    <row r="31" ht="19.5" customHeight="1">
      <c r="B31"/>
    </row>
    <row r="32" ht="19.5" customHeight="1">
      <c r="B32"/>
    </row>
    <row r="33" ht="19.5" customHeight="1">
      <c r="B33"/>
    </row>
    <row r="34" ht="19.5" customHeight="1">
      <c r="B34"/>
    </row>
    <row r="35" ht="19.5" customHeight="1">
      <c r="B35"/>
    </row>
    <row r="36" ht="19.5" customHeight="1">
      <c r="B36"/>
    </row>
    <row r="37" ht="19.5" customHeight="1">
      <c r="B37"/>
    </row>
    <row r="38" ht="19.5" customHeight="1">
      <c r="B38"/>
    </row>
    <row r="39" ht="19.5" customHeight="1">
      <c r="B39"/>
    </row>
    <row r="40" ht="19.5" customHeight="1">
      <c r="B40"/>
    </row>
    <row r="41" ht="19.5" customHeight="1">
      <c r="B41"/>
    </row>
    <row r="42" ht="19.5" customHeight="1">
      <c r="B42"/>
    </row>
    <row r="43" ht="19.5" customHeight="1">
      <c r="B43"/>
    </row>
    <row r="44" ht="19.5" customHeight="1">
      <c r="B44"/>
    </row>
    <row r="45" ht="19.5" customHeight="1">
      <c r="B45"/>
    </row>
    <row r="46" ht="19.5" customHeight="1">
      <c r="B46"/>
    </row>
    <row r="47" ht="19.5" customHeight="1">
      <c r="B47"/>
    </row>
    <row r="48" ht="19.5" customHeight="1">
      <c r="B48"/>
    </row>
    <row r="49" ht="19.5" customHeight="1">
      <c r="B49"/>
    </row>
    <row r="50" ht="19.5" customHeight="1">
      <c r="B50"/>
    </row>
    <row r="51" ht="19.5" customHeight="1">
      <c r="B51"/>
    </row>
    <row r="52" ht="19.5" customHeight="1">
      <c r="B52"/>
    </row>
    <row r="53" ht="19.5" customHeight="1">
      <c r="B53"/>
    </row>
    <row r="54" ht="19.5" customHeight="1">
      <c r="B54"/>
    </row>
    <row r="55" ht="19.5" customHeight="1">
      <c r="B55"/>
    </row>
    <row r="56" ht="19.5" customHeight="1">
      <c r="B56"/>
    </row>
    <row r="57" ht="19.5" customHeight="1">
      <c r="B57"/>
    </row>
    <row r="58" ht="19.5" customHeight="1">
      <c r="B58"/>
    </row>
    <row r="59" ht="19.5" customHeight="1">
      <c r="B59"/>
    </row>
    <row r="60" ht="19.5" customHeight="1">
      <c r="B60"/>
    </row>
    <row r="61" ht="19.5" customHeight="1">
      <c r="B61"/>
    </row>
    <row r="62" ht="19.5" customHeight="1">
      <c r="B62"/>
    </row>
    <row r="63" ht="19.5" customHeight="1">
      <c r="B63"/>
    </row>
    <row r="64" ht="19.5" customHeight="1">
      <c r="B64"/>
    </row>
    <row r="65" ht="19.5" customHeight="1">
      <c r="B65"/>
    </row>
    <row r="66" ht="19.5" customHeight="1">
      <c r="B66" s="31"/>
    </row>
    <row r="67" ht="19.5" customHeight="1">
      <c r="B67" s="31"/>
    </row>
    <row r="68" ht="19.5" customHeight="1">
      <c r="B68" s="31"/>
    </row>
    <row r="69" ht="19.5" customHeight="1">
      <c r="B69" s="31"/>
    </row>
    <row r="70" ht="19.5" customHeight="1">
      <c r="B70" s="31"/>
    </row>
    <row r="71" ht="19.5" customHeight="1">
      <c r="B71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I29"/>
  <sheetViews>
    <sheetView zoomScalePageLayoutView="0" workbookViewId="0" topLeftCell="A1">
      <selection activeCell="A1" sqref="A1"/>
    </sheetView>
  </sheetViews>
  <sheetFormatPr defaultColWidth="9.28125" defaultRowHeight="13.5" customHeight="1"/>
  <cols>
    <col min="1" max="8" width="9.28125" style="23" customWidth="1"/>
    <col min="9" max="9" width="42.140625" style="25" bestFit="1" customWidth="1"/>
    <col min="10" max="16384" width="9.28125" style="23" customWidth="1"/>
  </cols>
  <sheetData>
    <row r="2" ht="13.5" customHeight="1">
      <c r="I2" s="33" t="s">
        <v>37</v>
      </c>
    </row>
    <row r="3" ht="13.5" customHeight="1">
      <c r="I3" s="33"/>
    </row>
    <row r="4" ht="13.5" customHeight="1">
      <c r="I4" s="33">
        <v>2</v>
      </c>
    </row>
    <row r="5" ht="13.5" customHeight="1">
      <c r="I5" s="33"/>
    </row>
    <row r="7" ht="13.5" customHeight="1">
      <c r="I7" s="35" t="s">
        <v>24</v>
      </c>
    </row>
    <row r="8" ht="13.5" customHeight="1">
      <c r="I8" s="35"/>
    </row>
    <row r="9" ht="13.5" customHeight="1">
      <c r="I9" s="34">
        <v>1</v>
      </c>
    </row>
    <row r="10" ht="13.5" customHeight="1">
      <c r="I10" s="34"/>
    </row>
    <row r="11" ht="13.5" customHeight="1">
      <c r="C11" s="24"/>
    </row>
    <row r="24" ht="13.5" customHeight="1">
      <c r="I24" s="32" t="s">
        <v>35</v>
      </c>
    </row>
    <row r="25" ht="13.5" customHeight="1">
      <c r="I25" s="32"/>
    </row>
    <row r="26" ht="13.5" customHeight="1">
      <c r="I26" s="32" t="s">
        <v>36</v>
      </c>
    </row>
    <row r="27" ht="13.5" customHeight="1">
      <c r="I27" s="32"/>
    </row>
    <row r="29" ht="13.5" customHeight="1">
      <c r="B29" s="23" t="s">
        <v>4</v>
      </c>
    </row>
  </sheetData>
  <sheetProtection/>
  <mergeCells count="6">
    <mergeCell ref="I26:I27"/>
    <mergeCell ref="I4:I5"/>
    <mergeCell ref="I2:I3"/>
    <mergeCell ref="I9:I10"/>
    <mergeCell ref="I7:I8"/>
    <mergeCell ref="I24:I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N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4" ht="13.5" customHeight="1">
      <c r="I2" s="36" t="s">
        <v>39</v>
      </c>
      <c r="J2" s="37"/>
      <c r="K2" s="37"/>
      <c r="L2" s="37"/>
      <c r="M2" s="37"/>
      <c r="N2" s="38"/>
    </row>
    <row r="3" spans="9:14" ht="13.5" customHeight="1">
      <c r="I3" s="39"/>
      <c r="J3" s="40"/>
      <c r="K3" s="40"/>
      <c r="L3" s="40"/>
      <c r="M3" s="40"/>
      <c r="N3" s="41"/>
    </row>
    <row r="4" spans="9:14" ht="13.5" customHeight="1">
      <c r="I4" s="51" t="s">
        <v>20</v>
      </c>
      <c r="J4" s="52"/>
      <c r="K4" s="52"/>
      <c r="L4" s="52"/>
      <c r="M4" s="52"/>
      <c r="N4" s="53"/>
    </row>
    <row r="5" spans="9:14" ht="13.5" customHeight="1">
      <c r="I5" s="51"/>
      <c r="J5" s="52"/>
      <c r="K5" s="52"/>
      <c r="L5" s="52"/>
      <c r="M5" s="52"/>
      <c r="N5" s="53"/>
    </row>
    <row r="6" spans="9:14" ht="13.5" customHeight="1">
      <c r="I6" s="45" t="s">
        <v>23</v>
      </c>
      <c r="J6" s="46"/>
      <c r="K6" s="46"/>
      <c r="L6" s="46"/>
      <c r="M6" s="46"/>
      <c r="N6" s="47"/>
    </row>
    <row r="7" spans="9:14" ht="13.5" customHeight="1">
      <c r="I7" s="42"/>
      <c r="J7" s="43"/>
      <c r="K7" s="43"/>
      <c r="L7" s="43"/>
      <c r="M7" s="43"/>
      <c r="N7" s="44"/>
    </row>
    <row r="8" spans="9:14" ht="13.5" customHeight="1">
      <c r="I8" s="42" t="s">
        <v>21</v>
      </c>
      <c r="J8" s="43"/>
      <c r="K8" s="43"/>
      <c r="L8" s="43"/>
      <c r="M8" s="43"/>
      <c r="N8" s="44"/>
    </row>
    <row r="9" spans="9:14" ht="13.5" customHeight="1">
      <c r="I9" s="42"/>
      <c r="J9" s="43"/>
      <c r="K9" s="43"/>
      <c r="L9" s="43"/>
      <c r="M9" s="43"/>
      <c r="N9" s="44"/>
    </row>
    <row r="10" spans="9:14" ht="13.5" customHeight="1">
      <c r="I10" s="42" t="s">
        <v>22</v>
      </c>
      <c r="J10" s="43"/>
      <c r="K10" s="43"/>
      <c r="L10" s="43"/>
      <c r="M10" s="43"/>
      <c r="N10" s="44"/>
    </row>
    <row r="11" spans="3:14" ht="13.5" customHeight="1">
      <c r="C11" s="13"/>
      <c r="I11" s="48"/>
      <c r="J11" s="49"/>
      <c r="K11" s="49"/>
      <c r="L11" s="49"/>
      <c r="M11" s="49"/>
      <c r="N11" s="50"/>
    </row>
    <row r="29" ht="13.5" customHeight="1">
      <c r="B29" s="23" t="s">
        <v>4</v>
      </c>
    </row>
  </sheetData>
  <sheetProtection/>
  <mergeCells count="5">
    <mergeCell ref="I2:N3"/>
    <mergeCell ref="I8:N9"/>
    <mergeCell ref="I6:N7"/>
    <mergeCell ref="I10:N11"/>
    <mergeCell ref="I4:N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54" t="s">
        <v>33</v>
      </c>
      <c r="J2" s="55"/>
      <c r="K2" s="55"/>
      <c r="L2" s="55"/>
      <c r="M2" s="55"/>
      <c r="N2" s="55"/>
      <c r="O2" s="56"/>
    </row>
    <row r="3" spans="9:15" ht="13.5" customHeight="1">
      <c r="I3" s="57"/>
      <c r="J3" s="58"/>
      <c r="K3" s="58"/>
      <c r="L3" s="58"/>
      <c r="M3" s="58"/>
      <c r="N3" s="58"/>
      <c r="O3" s="59"/>
    </row>
    <row r="11" ht="13.5" customHeight="1">
      <c r="C11" s="29"/>
    </row>
    <row r="29" ht="13.5" customHeight="1">
      <c r="B29" s="23" t="s">
        <v>4</v>
      </c>
    </row>
  </sheetData>
  <sheetProtection/>
  <mergeCells count="1"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54" t="s">
        <v>33</v>
      </c>
      <c r="J2" s="55"/>
      <c r="K2" s="55"/>
      <c r="L2" s="55"/>
      <c r="M2" s="55"/>
      <c r="N2" s="55"/>
      <c r="O2" s="56"/>
    </row>
    <row r="3" spans="9:15" ht="13.5" customHeight="1">
      <c r="I3" s="57"/>
      <c r="J3" s="58"/>
      <c r="K3" s="58"/>
      <c r="L3" s="58"/>
      <c r="M3" s="58"/>
      <c r="N3" s="58"/>
      <c r="O3" s="59"/>
    </row>
    <row r="11" ht="13.5" customHeight="1">
      <c r="C11" s="13"/>
    </row>
    <row r="29" spans="2:8" ht="13.5" customHeight="1">
      <c r="B29" s="23" t="s">
        <v>4</v>
      </c>
      <c r="H29" s="1"/>
    </row>
  </sheetData>
  <sheetProtection/>
  <mergeCells count="1">
    <mergeCell ref="I2:O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2" spans="9:15" ht="13.5" customHeight="1">
      <c r="I2" s="62" t="s">
        <v>38</v>
      </c>
      <c r="J2" s="63"/>
      <c r="K2" s="63"/>
      <c r="L2" s="63"/>
      <c r="M2" s="63"/>
      <c r="N2" s="63"/>
      <c r="O2" s="64"/>
    </row>
    <row r="3" spans="9:15" ht="13.5" customHeight="1">
      <c r="I3" s="65"/>
      <c r="J3" s="66"/>
      <c r="K3" s="66"/>
      <c r="L3" s="66"/>
      <c r="M3" s="66"/>
      <c r="N3" s="66"/>
      <c r="O3" s="67"/>
    </row>
    <row r="11" ht="13.5" customHeight="1">
      <c r="C11" s="13"/>
    </row>
    <row r="27" spans="9:14" ht="13.5" customHeight="1">
      <c r="I27" s="60"/>
      <c r="J27" s="60"/>
      <c r="K27" s="26"/>
      <c r="L27" s="26"/>
      <c r="M27" s="26"/>
      <c r="N27" s="26"/>
    </row>
    <row r="28" spans="9:15" ht="13.5" customHeight="1">
      <c r="I28" s="27"/>
      <c r="J28" s="27"/>
      <c r="K28" s="27"/>
      <c r="L28" s="22"/>
      <c r="M28" s="22"/>
      <c r="N28" s="22"/>
      <c r="O28" s="21"/>
    </row>
    <row r="29" spans="2:14" ht="13.5" customHeight="1">
      <c r="B29" s="23" t="s">
        <v>4</v>
      </c>
      <c r="I29" s="61"/>
      <c r="J29" s="61"/>
      <c r="K29" s="61"/>
      <c r="L29" s="61"/>
      <c r="M29" s="61"/>
      <c r="N29" s="61"/>
    </row>
  </sheetData>
  <sheetProtection/>
  <mergeCells count="3">
    <mergeCell ref="I27:J27"/>
    <mergeCell ref="I29:N29"/>
    <mergeCell ref="I2:O3"/>
  </mergeCells>
  <conditionalFormatting sqref="I27:J27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5:O29"/>
  <sheetViews>
    <sheetView zoomScalePageLayoutView="0" workbookViewId="0" topLeftCell="A1">
      <selection activeCell="A1" sqref="A1"/>
    </sheetView>
  </sheetViews>
  <sheetFormatPr defaultColWidth="9.28125" defaultRowHeight="13.5" customHeight="1"/>
  <sheetData>
    <row r="4" ht="13.5" customHeight="1" thickBot="1"/>
    <row r="5" spans="2:7" ht="13.5" customHeight="1">
      <c r="B5" s="93" t="s">
        <v>30</v>
      </c>
      <c r="C5" s="94"/>
      <c r="D5" s="94"/>
      <c r="E5" s="94"/>
      <c r="F5" s="94"/>
      <c r="G5" s="95"/>
    </row>
    <row r="6" spans="2:7" ht="13.5" customHeight="1">
      <c r="B6" s="96"/>
      <c r="C6" s="97"/>
      <c r="D6" s="97"/>
      <c r="E6" s="97"/>
      <c r="F6" s="97"/>
      <c r="G6" s="98"/>
    </row>
    <row r="7" spans="2:7" ht="13.5" customHeight="1">
      <c r="B7" s="84" t="s">
        <v>29</v>
      </c>
      <c r="C7" s="55"/>
      <c r="D7" s="55"/>
      <c r="E7" s="55"/>
      <c r="F7" s="55"/>
      <c r="G7" s="85"/>
    </row>
    <row r="8" spans="2:7" ht="13.5" customHeight="1">
      <c r="B8" s="86"/>
      <c r="C8" s="58"/>
      <c r="D8" s="58"/>
      <c r="E8" s="58"/>
      <c r="F8" s="58"/>
      <c r="G8" s="87"/>
    </row>
    <row r="9" spans="2:7" ht="13.5" customHeight="1">
      <c r="B9" s="78" t="s">
        <v>27</v>
      </c>
      <c r="C9" s="79"/>
      <c r="D9" s="79"/>
      <c r="E9" s="79"/>
      <c r="F9" s="79"/>
      <c r="G9" s="80"/>
    </row>
    <row r="10" spans="2:7" ht="13.5" customHeight="1">
      <c r="B10" s="77"/>
      <c r="C10" s="75"/>
      <c r="D10" s="75"/>
      <c r="E10" s="75"/>
      <c r="F10" s="75"/>
      <c r="G10" s="76"/>
    </row>
    <row r="11" spans="2:7" ht="13.5" customHeight="1">
      <c r="B11" s="99" t="s">
        <v>34</v>
      </c>
      <c r="C11" s="100"/>
      <c r="D11" s="100"/>
      <c r="E11" s="100"/>
      <c r="F11" s="100"/>
      <c r="G11" s="101"/>
    </row>
    <row r="12" spans="2:7" ht="13.5" customHeight="1">
      <c r="B12" s="102"/>
      <c r="C12" s="100"/>
      <c r="D12" s="100"/>
      <c r="E12" s="100"/>
      <c r="F12" s="100"/>
      <c r="G12" s="101"/>
    </row>
    <row r="13" spans="2:7" ht="13.5" customHeight="1">
      <c r="B13" s="74" t="s">
        <v>25</v>
      </c>
      <c r="C13" s="75"/>
      <c r="D13" s="75"/>
      <c r="E13" s="75"/>
      <c r="F13" s="75"/>
      <c r="G13" s="76"/>
    </row>
    <row r="14" spans="2:7" ht="13.5" customHeight="1">
      <c r="B14" s="77"/>
      <c r="C14" s="75"/>
      <c r="D14" s="75"/>
      <c r="E14" s="75"/>
      <c r="F14" s="75"/>
      <c r="G14" s="76"/>
    </row>
    <row r="15" spans="2:7" ht="13.5" customHeight="1">
      <c r="B15" s="74" t="s">
        <v>26</v>
      </c>
      <c r="C15" s="75"/>
      <c r="D15" s="75"/>
      <c r="E15" s="75"/>
      <c r="F15" s="75"/>
      <c r="G15" s="76"/>
    </row>
    <row r="16" spans="2:7" ht="13.5" customHeight="1">
      <c r="B16" s="96"/>
      <c r="C16" s="97"/>
      <c r="D16" s="97"/>
      <c r="E16" s="97"/>
      <c r="F16" s="97"/>
      <c r="G16" s="98"/>
    </row>
    <row r="17" spans="2:7" ht="13.5" customHeight="1">
      <c r="B17" s="84" t="s">
        <v>29</v>
      </c>
      <c r="C17" s="55"/>
      <c r="D17" s="55"/>
      <c r="E17" s="55"/>
      <c r="F17" s="55"/>
      <c r="G17" s="85"/>
    </row>
    <row r="18" spans="2:7" ht="13.5" customHeight="1">
      <c r="B18" s="86"/>
      <c r="C18" s="58"/>
      <c r="D18" s="58"/>
      <c r="E18" s="58"/>
      <c r="F18" s="58"/>
      <c r="G18" s="87"/>
    </row>
    <row r="19" spans="2:7" ht="13.5" customHeight="1">
      <c r="B19" s="78" t="s">
        <v>28</v>
      </c>
      <c r="C19" s="79"/>
      <c r="D19" s="79"/>
      <c r="E19" s="79"/>
      <c r="F19" s="79"/>
      <c r="G19" s="80"/>
    </row>
    <row r="20" spans="2:7" ht="13.5" customHeight="1" thickBot="1">
      <c r="B20" s="81"/>
      <c r="C20" s="82"/>
      <c r="D20" s="82"/>
      <c r="E20" s="82"/>
      <c r="F20" s="82"/>
      <c r="G20" s="83"/>
    </row>
    <row r="21" ht="13.5" customHeight="1" thickBot="1"/>
    <row r="22" spans="2:7" ht="13.5" customHeight="1">
      <c r="B22" s="103" t="s">
        <v>31</v>
      </c>
      <c r="C22" s="104"/>
      <c r="D22" s="104"/>
      <c r="E22" s="104"/>
      <c r="F22" s="104"/>
      <c r="G22" s="105"/>
    </row>
    <row r="23" spans="2:7" ht="13.5" customHeight="1">
      <c r="B23" s="106"/>
      <c r="C23" s="107"/>
      <c r="D23" s="107"/>
      <c r="E23" s="107"/>
      <c r="F23" s="107"/>
      <c r="G23" s="108"/>
    </row>
    <row r="24" spans="2:7" ht="13.5" customHeight="1">
      <c r="B24" s="78" t="s">
        <v>32</v>
      </c>
      <c r="C24" s="88"/>
      <c r="D24" s="88"/>
      <c r="E24" s="88"/>
      <c r="F24" s="88"/>
      <c r="G24" s="89"/>
    </row>
    <row r="25" spans="2:7" ht="13.5" customHeight="1">
      <c r="B25" s="90"/>
      <c r="C25" s="91"/>
      <c r="D25" s="91"/>
      <c r="E25" s="91"/>
      <c r="F25" s="91"/>
      <c r="G25" s="92"/>
    </row>
    <row r="26" spans="2:7" ht="13.5" customHeight="1">
      <c r="B26" s="68">
        <f>1/PI()</f>
        <v>0.3183098861837907</v>
      </c>
      <c r="C26" s="69"/>
      <c r="D26" s="69"/>
      <c r="E26" s="69"/>
      <c r="F26" s="69"/>
      <c r="G26" s="70"/>
    </row>
    <row r="27" spans="2:14" ht="13.5" customHeight="1" thickBot="1">
      <c r="B27" s="71"/>
      <c r="C27" s="72"/>
      <c r="D27" s="72"/>
      <c r="E27" s="72"/>
      <c r="F27" s="72"/>
      <c r="G27" s="73"/>
      <c r="I27" s="60"/>
      <c r="J27" s="60"/>
      <c r="K27" s="26"/>
      <c r="L27" s="26"/>
      <c r="M27" s="26"/>
      <c r="N27" s="26"/>
    </row>
    <row r="28" spans="9:15" ht="13.5" customHeight="1">
      <c r="I28" s="27"/>
      <c r="J28" s="27"/>
      <c r="K28" s="27"/>
      <c r="L28" s="22"/>
      <c r="M28" s="22"/>
      <c r="N28" s="22"/>
      <c r="O28" s="21"/>
    </row>
    <row r="29" spans="9:14" ht="13.5" customHeight="1">
      <c r="I29" s="23" t="s">
        <v>4</v>
      </c>
      <c r="J29" s="22"/>
      <c r="K29" s="22"/>
      <c r="L29" s="22"/>
      <c r="M29" s="22"/>
      <c r="N29" s="22"/>
    </row>
  </sheetData>
  <sheetProtection/>
  <mergeCells count="12">
    <mergeCell ref="B5:G6"/>
    <mergeCell ref="B9:G10"/>
    <mergeCell ref="B11:G12"/>
    <mergeCell ref="B15:G16"/>
    <mergeCell ref="B7:G8"/>
    <mergeCell ref="B22:G23"/>
    <mergeCell ref="B26:G27"/>
    <mergeCell ref="B13:G14"/>
    <mergeCell ref="I27:J27"/>
    <mergeCell ref="B19:G20"/>
    <mergeCell ref="B17:G18"/>
    <mergeCell ref="B24:G25"/>
  </mergeCells>
  <conditionalFormatting sqref="I27:J27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D11:D1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43.57421875" style="0" bestFit="1" customWidth="1"/>
  </cols>
  <sheetData>
    <row r="11" ht="90">
      <c r="D11" s="12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K35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11.57421875" style="2" customWidth="1"/>
    <col min="2" max="2" width="18.140625" style="2" customWidth="1"/>
    <col min="3" max="11" width="11.57421875" style="2" customWidth="1"/>
    <col min="12" max="12" width="11.57421875" style="1" customWidth="1"/>
    <col min="13" max="16384" width="11.57421875" style="2" customWidth="1"/>
  </cols>
  <sheetData>
    <row r="2" spans="1:8" ht="15" customHeight="1">
      <c r="A2" s="19" t="str">
        <f>1!I7</f>
        <v>L = Length of the needle</v>
      </c>
      <c r="B2" s="10" t="s">
        <v>7</v>
      </c>
      <c r="D2" s="19" t="s">
        <v>0</v>
      </c>
      <c r="E2" s="19" t="s">
        <v>8</v>
      </c>
      <c r="G2" s="113" t="str">
        <f>IF(E3&lt;$A$3/2*SIN(D3),"intersects","does not intersect")</f>
        <v>intersects</v>
      </c>
      <c r="H2" s="114"/>
    </row>
    <row r="3" spans="1:5" ht="15" customHeight="1">
      <c r="A3" s="19">
        <f>1!I9</f>
        <v>1</v>
      </c>
      <c r="B3" s="11">
        <v>2</v>
      </c>
      <c r="D3" s="20">
        <f>A14*PI()/2</f>
        <v>0.2791704032932764</v>
      </c>
      <c r="E3" s="20">
        <f>B3/2*B14</f>
        <v>0.09706261702044905</v>
      </c>
    </row>
    <row r="4" ht="15" customHeight="1">
      <c r="D4" s="3" t="s">
        <v>9</v>
      </c>
    </row>
    <row r="5" spans="4:5" ht="15" customHeight="1">
      <c r="D5" s="4">
        <f>D3*180/PI()</f>
        <v>15.995285873669836</v>
      </c>
      <c r="E5" s="15"/>
    </row>
    <row r="7" spans="4:5" ht="15" customHeight="1">
      <c r="D7" s="14"/>
      <c r="E7" s="14"/>
    </row>
    <row r="8" spans="3:11" ht="15" customHeight="1">
      <c r="C8" s="7"/>
      <c r="D8" s="109" t="s">
        <v>10</v>
      </c>
      <c r="E8" s="110"/>
      <c r="G8" s="111" t="s">
        <v>11</v>
      </c>
      <c r="H8" s="112"/>
      <c r="I8" s="1"/>
      <c r="J8" s="111" t="s">
        <v>19</v>
      </c>
      <c r="K8" s="112"/>
    </row>
    <row r="9" spans="4:11" ht="15" customHeight="1">
      <c r="D9" s="9">
        <f>$B$3*$E$15</f>
        <v>-2</v>
      </c>
      <c r="E9" s="9">
        <f>E3*$F$15+$B$3*$E$15</f>
        <v>-1.9029373829795508</v>
      </c>
      <c r="G9" s="9">
        <f>$E$9+$A$3/2*SIN($D$3)*$D$15</f>
        <v>-1.7651582504141754</v>
      </c>
      <c r="H9" s="9">
        <f>$E$9-$A$3/2*SIN($D$3)*$D$15</f>
        <v>-2.040716515544926</v>
      </c>
      <c r="I9" s="1"/>
      <c r="J9" s="9">
        <f>$E$9+10*SIN($D$3)*$D$15</f>
        <v>0.8526452683279562</v>
      </c>
      <c r="K9" s="9">
        <f>$E$9-10*SIN($D$3)*$D$15</f>
        <v>-4.658520034287058</v>
      </c>
    </row>
    <row r="10" spans="4:11" ht="15" customHeight="1">
      <c r="D10" s="4">
        <f ca="1">(-1*2*RAND())</f>
        <v>-1.2179147943004867</v>
      </c>
      <c r="E10" s="4">
        <f>D10</f>
        <v>-1.2179147943004867</v>
      </c>
      <c r="G10" s="4">
        <f>$E$10+$A$3/2*COS($D$3)</f>
        <v>-0.7372726086472372</v>
      </c>
      <c r="H10" s="4">
        <f>$E$10-$A$3/2*COS($D$3)</f>
        <v>-1.6985569799537361</v>
      </c>
      <c r="I10" s="1"/>
      <c r="J10" s="4">
        <f>$E$10+10*COS($D$3)</f>
        <v>8.394928918764503</v>
      </c>
      <c r="K10" s="4">
        <f>$E$10-10*COS($D$3)</f>
        <v>-10.830758507365477</v>
      </c>
    </row>
    <row r="11" spans="3:9" ht="15" customHeight="1">
      <c r="C11" s="15"/>
      <c r="I11" s="1"/>
    </row>
    <row r="13" spans="1:8" ht="15" customHeight="1">
      <c r="A13" s="3" t="s">
        <v>13</v>
      </c>
      <c r="B13" s="3" t="s">
        <v>14</v>
      </c>
      <c r="D13" s="3" t="s">
        <v>15</v>
      </c>
      <c r="E13" s="3" t="s">
        <v>16</v>
      </c>
      <c r="F13" s="3" t="s">
        <v>17</v>
      </c>
      <c r="H13" s="2" t="s">
        <v>1</v>
      </c>
    </row>
    <row r="14" spans="1:8" ht="15" customHeight="1">
      <c r="A14" s="16">
        <f ca="1">RAND()</f>
        <v>0.17772539859633152</v>
      </c>
      <c r="B14" s="17">
        <f ca="1">RAND()</f>
        <v>0.09706261702044905</v>
      </c>
      <c r="D14" s="4">
        <f ca="1">RAND()</f>
        <v>0.4521435595656603</v>
      </c>
      <c r="E14" s="4">
        <f ca="1">RAND()</f>
        <v>0.3007976790622956</v>
      </c>
      <c r="F14" s="4">
        <f ca="1">RAND()</f>
        <v>0.8633035618697947</v>
      </c>
      <c r="G14" s="5"/>
      <c r="H14" s="5">
        <f>PI()/2</f>
        <v>1.5707963267948966</v>
      </c>
    </row>
    <row r="15" spans="4:6" ht="15" customHeight="1">
      <c r="D15" s="3">
        <f>IF(D14&lt;0.5,1,-1)</f>
        <v>1</v>
      </c>
      <c r="E15" s="3">
        <f>IF(E14&lt;1/3,-1,IF(E14&lt;2/3,0,1))</f>
        <v>-1</v>
      </c>
      <c r="F15" s="3">
        <f>IF(F14&lt;0.5,-1,1)</f>
        <v>1</v>
      </c>
    </row>
    <row r="17" spans="1:2" ht="15" customHeight="1">
      <c r="A17" s="8" t="s">
        <v>12</v>
      </c>
      <c r="B17" s="6"/>
    </row>
    <row r="18" spans="1:10" ht="15" customHeight="1">
      <c r="A18" s="2" t="s">
        <v>2</v>
      </c>
      <c r="B18" s="2" t="s">
        <v>3</v>
      </c>
      <c r="D18" s="5"/>
      <c r="E18" s="5"/>
      <c r="G18" s="5"/>
      <c r="H18" s="5"/>
      <c r="I18" s="5"/>
      <c r="J18" s="5"/>
    </row>
    <row r="19" spans="1:10" ht="15" customHeight="1">
      <c r="A19" s="3">
        <v>0</v>
      </c>
      <c r="B19" s="4">
        <f>$A$3/2*SIN(A19)</f>
        <v>0</v>
      </c>
      <c r="D19" s="5"/>
      <c r="E19" s="5"/>
      <c r="G19" s="5"/>
      <c r="H19" s="5"/>
      <c r="I19" s="5"/>
      <c r="J19" s="5"/>
    </row>
    <row r="20" spans="1:5" ht="15" customHeight="1">
      <c r="A20" s="3">
        <v>0.1</v>
      </c>
      <c r="B20" s="4">
        <f aca="true" t="shared" si="0" ref="B20:B35">$A$3/2*SIN(A20)</f>
        <v>0.04991670832341408</v>
      </c>
      <c r="D20" s="5"/>
      <c r="E20" s="5"/>
    </row>
    <row r="21" spans="1:5" ht="15" customHeight="1">
      <c r="A21" s="3">
        <v>0.2</v>
      </c>
      <c r="B21" s="4">
        <f t="shared" si="0"/>
        <v>0.09933466539753061</v>
      </c>
      <c r="D21" s="5"/>
      <c r="E21" s="5"/>
    </row>
    <row r="22" spans="1:2" ht="15" customHeight="1">
      <c r="A22" s="3">
        <v>0.3</v>
      </c>
      <c r="B22" s="4">
        <f t="shared" si="0"/>
        <v>0.14776010333066977</v>
      </c>
    </row>
    <row r="23" spans="1:2" ht="15" customHeight="1">
      <c r="A23" s="3">
        <v>0.4</v>
      </c>
      <c r="B23" s="4">
        <f t="shared" si="0"/>
        <v>0.19470917115432526</v>
      </c>
    </row>
    <row r="24" spans="1:2" ht="15" customHeight="1">
      <c r="A24" s="3">
        <v>0.5</v>
      </c>
      <c r="B24" s="4">
        <f t="shared" si="0"/>
        <v>0.2397127693021015</v>
      </c>
    </row>
    <row r="25" spans="1:2" ht="15" customHeight="1">
      <c r="A25" s="3">
        <v>0.6</v>
      </c>
      <c r="B25" s="4">
        <f t="shared" si="0"/>
        <v>0.2823212366975177</v>
      </c>
    </row>
    <row r="26" spans="1:2" ht="15" customHeight="1">
      <c r="A26" s="3">
        <v>0.7</v>
      </c>
      <c r="B26" s="4">
        <f t="shared" si="0"/>
        <v>0.3221088436188455</v>
      </c>
    </row>
    <row r="27" spans="1:2" ht="15" customHeight="1">
      <c r="A27" s="3">
        <v>0.8</v>
      </c>
      <c r="B27" s="4">
        <f t="shared" si="0"/>
        <v>0.3586780454497614</v>
      </c>
    </row>
    <row r="28" spans="1:2" ht="15" customHeight="1">
      <c r="A28" s="3">
        <v>0.9</v>
      </c>
      <c r="B28" s="4">
        <f t="shared" si="0"/>
        <v>0.3916634548137417</v>
      </c>
    </row>
    <row r="29" spans="1:2" ht="15" customHeight="1">
      <c r="A29" s="3">
        <v>1</v>
      </c>
      <c r="B29" s="4">
        <f t="shared" si="0"/>
        <v>0.42073549240394825</v>
      </c>
    </row>
    <row r="30" spans="1:2" ht="15" customHeight="1">
      <c r="A30" s="3">
        <v>1.1</v>
      </c>
      <c r="B30" s="4">
        <f t="shared" si="0"/>
        <v>0.4456036800307177</v>
      </c>
    </row>
    <row r="31" spans="1:2" ht="15" customHeight="1">
      <c r="A31" s="3">
        <v>1.2</v>
      </c>
      <c r="B31" s="4">
        <f t="shared" si="0"/>
        <v>0.46601954298361314</v>
      </c>
    </row>
    <row r="32" spans="1:2" ht="15" customHeight="1">
      <c r="A32" s="3">
        <v>1.3</v>
      </c>
      <c r="B32" s="4">
        <f t="shared" si="0"/>
        <v>0.4817790927085965</v>
      </c>
    </row>
    <row r="33" spans="1:2" ht="15" customHeight="1">
      <c r="A33" s="3">
        <v>1.4</v>
      </c>
      <c r="B33" s="4">
        <f t="shared" si="0"/>
        <v>0.49272486499423007</v>
      </c>
    </row>
    <row r="34" spans="1:2" ht="15" customHeight="1">
      <c r="A34" s="3">
        <v>1.5</v>
      </c>
      <c r="B34" s="4">
        <f t="shared" si="0"/>
        <v>0.4987474933020272</v>
      </c>
    </row>
    <row r="35" spans="1:2" ht="15" customHeight="1">
      <c r="A35" s="3">
        <v>1.6</v>
      </c>
      <c r="B35" s="4">
        <f t="shared" si="0"/>
        <v>0.49978680152075255</v>
      </c>
    </row>
  </sheetData>
  <sheetProtection/>
  <mergeCells count="4">
    <mergeCell ref="D8:E8"/>
    <mergeCell ref="G8:H8"/>
    <mergeCell ref="J8:K8"/>
    <mergeCell ref="G2:H2"/>
  </mergeCells>
  <conditionalFormatting sqref="G2:H2">
    <cfRule type="cellIs" priority="1" dxfId="0" operator="equal" stopIfTrue="1">
      <formula>"metsz"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család</dc:creator>
  <cp:keywords/>
  <dc:description/>
  <cp:lastModifiedBy>KoiTamas</cp:lastModifiedBy>
  <cp:lastPrinted>2005-03-13T06:28:29Z</cp:lastPrinted>
  <dcterms:created xsi:type="dcterms:W3CDTF">2005-03-12T20:11:44Z</dcterms:created>
  <dcterms:modified xsi:type="dcterms:W3CDTF">2014-09-14T22:37:37Z</dcterms:modified>
  <cp:category/>
  <cp:version/>
  <cp:contentType/>
  <cp:contentStatus/>
</cp:coreProperties>
</file>