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2370" windowWidth="11850" windowHeight="5040" tabRatio="726" activeTab="7"/>
  </bookViews>
  <sheets>
    <sheet name="Uni" sheetId="1" r:id="rId1"/>
    <sheet name="Hyp" sheetId="2" r:id="rId2"/>
    <sheet name="Bin1" sheetId="3" r:id="rId3"/>
    <sheet name=" Bin2" sheetId="4" r:id="rId4"/>
    <sheet name="Geo-pe" sheetId="5" r:id="rId5"/>
    <sheet name="Geo-op" sheetId="6" r:id="rId6"/>
    <sheet name="Negbin-pe" sheetId="7" r:id="rId7"/>
    <sheet name="NegBin-op" sheetId="8" r:id="rId8"/>
  </sheets>
  <definedNames/>
  <calcPr fullCalcOnLoad="1"/>
</workbook>
</file>

<file path=xl/sharedStrings.xml><?xml version="1.0" encoding="utf-8"?>
<sst xmlns="http://schemas.openxmlformats.org/spreadsheetml/2006/main" count="58" uniqueCount="23">
  <si>
    <t>k</t>
  </si>
  <si>
    <t>p(k)</t>
  </si>
  <si>
    <t>F(k)</t>
  </si>
  <si>
    <t>n  =</t>
  </si>
  <si>
    <t>p  =</t>
  </si>
  <si>
    <t>n &lt; 101</t>
  </si>
  <si>
    <t>A  =</t>
  </si>
  <si>
    <t>B  =</t>
  </si>
  <si>
    <t>r  =</t>
  </si>
  <si>
    <t>Hypergeometrical; A, B, n</t>
  </si>
  <si>
    <t>n  small:</t>
  </si>
  <si>
    <t>Binomial;  n , p;    n  small</t>
  </si>
  <si>
    <t>Binomial;  n , p;    n  large</t>
  </si>
  <si>
    <t>n large</t>
  </si>
  <si>
    <t>A =</t>
  </si>
  <si>
    <t>B =</t>
  </si>
  <si>
    <t>Uniform;  A , B</t>
  </si>
  <si>
    <t>Geometrical on  {1, 2, 3, … } ;  "optimistic";  p</t>
  </si>
  <si>
    <t>Negative binomial on  {r, r+1, r+2, … };    "optimistic";  r; p</t>
  </si>
  <si>
    <t>Negative binomial on  {0, 1, 2, … };  "pessiimistic";  r; p</t>
  </si>
  <si>
    <t>Geometrical on  {0, 1, 2, … } ;  "pessimistic";  p</t>
  </si>
  <si>
    <t>NEM VOLT MÉG</t>
  </si>
  <si>
    <t>2013 053 12-én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</si>
</sst>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"/>
    <numFmt numFmtId="174" formatCode="0.0"/>
    <numFmt numFmtId="175" formatCode="0.00000"/>
    <numFmt numFmtId="176" formatCode="0.000000"/>
    <numFmt numFmtId="177" formatCode="0.0000000"/>
    <numFmt numFmtId="178" formatCode="0.00000000"/>
  </numFmts>
  <fonts count="59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sz val="8"/>
      <name val="Arial"/>
      <family val="0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sz val="9.5"/>
      <color indexed="8"/>
      <name val="Arial"/>
      <family val="0"/>
    </font>
    <font>
      <b/>
      <sz val="8"/>
      <color indexed="8"/>
      <name val="Arial"/>
      <family val="0"/>
    </font>
    <font>
      <b/>
      <sz val="9.5"/>
      <color indexed="16"/>
      <name val="Arial"/>
      <family val="0"/>
    </font>
    <font>
      <b/>
      <sz val="9.5"/>
      <color indexed="12"/>
      <name val="Arial"/>
      <family val="0"/>
    </font>
    <font>
      <sz val="10"/>
      <color indexed="8"/>
      <name val="Arial"/>
      <family val="0"/>
    </font>
    <font>
      <b/>
      <sz val="10"/>
      <color indexed="16"/>
      <name val="Arial"/>
      <family val="0"/>
    </font>
    <font>
      <sz val="9.75"/>
      <color indexed="8"/>
      <name val="Arial"/>
      <family val="0"/>
    </font>
    <font>
      <b/>
      <sz val="9.75"/>
      <color indexed="12"/>
      <name val="Arial"/>
      <family val="0"/>
    </font>
    <font>
      <sz val="8.5"/>
      <color indexed="8"/>
      <name val="Arial"/>
      <family val="0"/>
    </font>
    <font>
      <b/>
      <sz val="5.75"/>
      <color indexed="8"/>
      <name val="Arial"/>
      <family val="0"/>
    </font>
    <font>
      <b/>
      <sz val="8.5"/>
      <color indexed="16"/>
      <name val="Arial"/>
      <family val="0"/>
    </font>
    <font>
      <sz val="5.75"/>
      <color indexed="8"/>
      <name val="Arial"/>
      <family val="0"/>
    </font>
    <font>
      <b/>
      <sz val="8.5"/>
      <color indexed="12"/>
      <name val="Arial"/>
      <family val="0"/>
    </font>
    <font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0" fillId="22" borderId="7" applyNumberFormat="0" applyFont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30" borderId="8" applyNumberFormat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0" fontId="57" fillId="30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3" fillId="33" borderId="10" xfId="0" applyFont="1" applyFill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33" borderId="11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/>
    </xf>
    <xf numFmtId="0" fontId="1" fillId="34" borderId="12" xfId="0" applyFont="1" applyFill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3" fontId="4" fillId="0" borderId="15" xfId="0" applyNumberFormat="1" applyFont="1" applyBorder="1" applyAlignment="1">
      <alignment horizontal="left"/>
    </xf>
    <xf numFmtId="173" fontId="4" fillId="0" borderId="16" xfId="0" applyNumberFormat="1" applyFont="1" applyBorder="1" applyAlignment="1">
      <alignment horizontal="left"/>
    </xf>
    <xf numFmtId="173" fontId="5" fillId="0" borderId="17" xfId="0" applyNumberFormat="1" applyFont="1" applyBorder="1" applyAlignment="1">
      <alignment horizontal="left"/>
    </xf>
    <xf numFmtId="173" fontId="5" fillId="0" borderId="16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173" fontId="4" fillId="0" borderId="18" xfId="0" applyNumberFormat="1" applyFont="1" applyBorder="1" applyAlignment="1">
      <alignment horizontal="left"/>
    </xf>
    <xf numFmtId="173" fontId="4" fillId="0" borderId="19" xfId="0" applyNumberFormat="1" applyFont="1" applyBorder="1" applyAlignment="1">
      <alignment horizontal="left"/>
    </xf>
    <xf numFmtId="173" fontId="5" fillId="0" borderId="20" xfId="0" applyNumberFormat="1" applyFont="1" applyBorder="1" applyAlignment="1">
      <alignment horizontal="left"/>
    </xf>
    <xf numFmtId="173" fontId="5" fillId="0" borderId="19" xfId="0" applyNumberFormat="1" applyFont="1" applyBorder="1" applyAlignment="1">
      <alignment horizontal="left"/>
    </xf>
    <xf numFmtId="173" fontId="4" fillId="0" borderId="18" xfId="0" applyNumberFormat="1" applyFont="1" applyFill="1" applyBorder="1" applyAlignment="1">
      <alignment horizontal="left"/>
    </xf>
    <xf numFmtId="0" fontId="1" fillId="0" borderId="21" xfId="0" applyFont="1" applyBorder="1" applyAlignment="1">
      <alignment horizontal="left"/>
    </xf>
    <xf numFmtId="173" fontId="4" fillId="0" borderId="21" xfId="0" applyNumberFormat="1" applyFont="1" applyBorder="1" applyAlignment="1">
      <alignment horizontal="left"/>
    </xf>
    <xf numFmtId="173" fontId="4" fillId="0" borderId="22" xfId="0" applyNumberFormat="1" applyFont="1" applyBorder="1" applyAlignment="1">
      <alignment horizontal="left"/>
    </xf>
    <xf numFmtId="173" fontId="5" fillId="0" borderId="23" xfId="0" applyNumberFormat="1" applyFont="1" applyBorder="1" applyAlignment="1">
      <alignment horizontal="left"/>
    </xf>
    <xf numFmtId="173" fontId="5" fillId="0" borderId="22" xfId="0" applyNumberFormat="1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2" fontId="4" fillId="0" borderId="26" xfId="0" applyNumberFormat="1" applyFont="1" applyBorder="1" applyAlignment="1">
      <alignment horizontal="left"/>
    </xf>
    <xf numFmtId="2" fontId="5" fillId="0" borderId="26" xfId="0" applyNumberFormat="1" applyFont="1" applyBorder="1" applyAlignment="1">
      <alignment horizontal="left"/>
    </xf>
    <xf numFmtId="2" fontId="5" fillId="0" borderId="16" xfId="0" applyNumberFormat="1" applyFont="1" applyBorder="1" applyAlignment="1">
      <alignment horizontal="left"/>
    </xf>
    <xf numFmtId="2" fontId="4" fillId="0" borderId="18" xfId="0" applyNumberFormat="1" applyFont="1" applyBorder="1" applyAlignment="1">
      <alignment horizontal="left"/>
    </xf>
    <xf numFmtId="2" fontId="5" fillId="0" borderId="18" xfId="0" applyNumberFormat="1" applyFont="1" applyBorder="1" applyAlignment="1">
      <alignment horizontal="left"/>
    </xf>
    <xf numFmtId="2" fontId="5" fillId="0" borderId="19" xfId="0" applyNumberFormat="1" applyFont="1" applyBorder="1" applyAlignment="1">
      <alignment horizontal="left"/>
    </xf>
    <xf numFmtId="2" fontId="4" fillId="0" borderId="21" xfId="0" applyNumberFormat="1" applyFont="1" applyBorder="1" applyAlignment="1">
      <alignment horizontal="left"/>
    </xf>
    <xf numFmtId="2" fontId="5" fillId="0" borderId="21" xfId="0" applyNumberFormat="1" applyFont="1" applyBorder="1" applyAlignment="1">
      <alignment horizontal="left"/>
    </xf>
    <xf numFmtId="2" fontId="5" fillId="0" borderId="22" xfId="0" applyNumberFormat="1" applyFont="1" applyBorder="1" applyAlignment="1">
      <alignment horizontal="left"/>
    </xf>
    <xf numFmtId="2" fontId="4" fillId="0" borderId="16" xfId="0" applyNumberFormat="1" applyFont="1" applyBorder="1" applyAlignment="1">
      <alignment horizontal="left"/>
    </xf>
    <xf numFmtId="2" fontId="5" fillId="0" borderId="17" xfId="0" applyNumberFormat="1" applyFont="1" applyBorder="1" applyAlignment="1">
      <alignment horizontal="left"/>
    </xf>
    <xf numFmtId="2" fontId="4" fillId="0" borderId="19" xfId="0" applyNumberFormat="1" applyFont="1" applyBorder="1" applyAlignment="1">
      <alignment horizontal="left"/>
    </xf>
    <xf numFmtId="2" fontId="5" fillId="0" borderId="20" xfId="0" applyNumberFormat="1" applyFont="1" applyBorder="1" applyAlignment="1">
      <alignment horizontal="left"/>
    </xf>
    <xf numFmtId="2" fontId="4" fillId="0" borderId="22" xfId="0" applyNumberFormat="1" applyFont="1" applyBorder="1" applyAlignment="1">
      <alignment horizontal="left"/>
    </xf>
    <xf numFmtId="2" fontId="5" fillId="0" borderId="23" xfId="0" applyNumberFormat="1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2" fontId="4" fillId="0" borderId="27" xfId="0" applyNumberFormat="1" applyFont="1" applyBorder="1" applyAlignment="1">
      <alignment horizontal="left"/>
    </xf>
    <xf numFmtId="2" fontId="5" fillId="0" borderId="27" xfId="0" applyNumberFormat="1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2" fontId="5" fillId="0" borderId="18" xfId="0" applyNumberFormat="1" applyFont="1" applyFill="1" applyBorder="1" applyAlignment="1">
      <alignment horizontal="left"/>
    </xf>
    <xf numFmtId="2" fontId="4" fillId="0" borderId="28" xfId="0" applyNumberFormat="1" applyFont="1" applyBorder="1" applyAlignment="1">
      <alignment horizontal="left"/>
    </xf>
    <xf numFmtId="0" fontId="58" fillId="35" borderId="0" xfId="0" applyFont="1" applyFill="1" applyAlignment="1">
      <alignment horizontal="left"/>
    </xf>
    <xf numFmtId="0" fontId="3" fillId="33" borderId="10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horizontal="left" vertical="center"/>
    </xf>
    <xf numFmtId="0" fontId="7" fillId="33" borderId="11" xfId="0" applyFont="1" applyFill="1" applyBorder="1" applyAlignment="1">
      <alignment horizontal="left" vertical="center"/>
    </xf>
    <xf numFmtId="0" fontId="7" fillId="33" borderId="12" xfId="0" applyFont="1" applyFill="1" applyBorder="1" applyAlignment="1">
      <alignment horizontal="left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Weight Function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"/>
          <c:w val="0.9725"/>
          <c:h val="0.9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Uni!$E$5:$E$25</c:f>
              <c:numCache/>
            </c:numRef>
          </c:xVal>
          <c:yVal>
            <c:numRef>
              <c:f>Uni!$F$5:$F$25</c:f>
              <c:numCache/>
            </c:numRef>
          </c:yVal>
          <c:smooth val="0"/>
        </c:ser>
        <c:axId val="16077090"/>
        <c:axId val="10476083"/>
      </c:scatterChart>
      <c:valAx>
        <c:axId val="16077090"/>
        <c:scaling>
          <c:orientation val="minMax"/>
          <c:max val="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0.0285"/>
              <c:y val="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476083"/>
        <c:crosses val="autoZero"/>
        <c:crossBetween val="midCat"/>
        <c:dispUnits/>
        <c:majorUnit val="1"/>
      </c:valAx>
      <c:valAx>
        <c:axId val="10476083"/>
        <c:scaling>
          <c:orientation val="minMax"/>
          <c:max val="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p(k)</a:t>
                </a:r>
              </a:p>
            </c:rich>
          </c:tx>
          <c:layout>
            <c:manualLayout>
              <c:xMode val="factor"/>
              <c:yMode val="factor"/>
              <c:x val="0.0225"/>
              <c:y val="0.16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077090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Distribution Function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825"/>
          <c:w val="0.96825"/>
          <c:h val="0.901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'Geo-pe'!$E$5:$E$25</c:f>
              <c:numCache/>
            </c:numRef>
          </c:xVal>
          <c:yVal>
            <c:numRef>
              <c:f>'Geo-pe'!$G$5:$G$25</c:f>
              <c:numCache/>
            </c:numRef>
          </c:yVal>
          <c:smooth val="0"/>
        </c:ser>
        <c:axId val="12304796"/>
        <c:axId val="43634301"/>
      </c:scatterChart>
      <c:valAx>
        <c:axId val="12304796"/>
        <c:scaling>
          <c:orientation val="minMax"/>
          <c:max val="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0.0255"/>
              <c:y val="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634301"/>
        <c:crosses val="autoZero"/>
        <c:crossBetween val="midCat"/>
        <c:dispUnits/>
        <c:majorUnit val="1"/>
      </c:valAx>
      <c:valAx>
        <c:axId val="43634301"/>
        <c:scaling>
          <c:orientation val="minMax"/>
          <c:max val="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F(k)</a:t>
                </a:r>
              </a:p>
            </c:rich>
          </c:tx>
          <c:layout>
            <c:manualLayout>
              <c:xMode val="factor"/>
              <c:yMode val="factor"/>
              <c:x val="0.02375"/>
              <c:y val="0.15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304796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Weight Function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925"/>
          <c:w val="0.9725"/>
          <c:h val="0.900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'Geo-op'!$E$6:$E$25</c:f>
              <c:numCache/>
            </c:numRef>
          </c:xVal>
          <c:yVal>
            <c:numRef>
              <c:f>'Geo-op'!$F$6:$F$25</c:f>
              <c:numCache/>
            </c:numRef>
          </c:yVal>
          <c:smooth val="0"/>
        </c:ser>
        <c:axId val="57164390"/>
        <c:axId val="44717463"/>
      </c:scatterChart>
      <c:valAx>
        <c:axId val="57164390"/>
        <c:scaling>
          <c:orientation val="minMax"/>
          <c:max val="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0.0295"/>
              <c:y val="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717463"/>
        <c:crosses val="autoZero"/>
        <c:crossBetween val="midCat"/>
        <c:dispUnits/>
        <c:majorUnit val="1"/>
      </c:valAx>
      <c:valAx>
        <c:axId val="44717463"/>
        <c:scaling>
          <c:orientation val="minMax"/>
          <c:max val="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p(k)</a:t>
                </a:r>
              </a:p>
            </c:rich>
          </c:tx>
          <c:layout>
            <c:manualLayout>
              <c:xMode val="factor"/>
              <c:yMode val="factor"/>
              <c:x val="0.0225"/>
              <c:y val="0.16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164390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Distribution Function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825"/>
          <c:w val="0.96825"/>
          <c:h val="0.901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'Geo-op'!$E$6:$E$25</c:f>
              <c:numCache/>
            </c:numRef>
          </c:xVal>
          <c:yVal>
            <c:numRef>
              <c:f>'Geo-op'!$G$6:$G$25</c:f>
              <c:numCache/>
            </c:numRef>
          </c:yVal>
          <c:smooth val="0"/>
        </c:ser>
        <c:axId val="66912848"/>
        <c:axId val="65344721"/>
      </c:scatterChart>
      <c:valAx>
        <c:axId val="66912848"/>
        <c:scaling>
          <c:orientation val="minMax"/>
          <c:max val="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0.0255"/>
              <c:y val="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344721"/>
        <c:crosses val="autoZero"/>
        <c:crossBetween val="midCat"/>
        <c:dispUnits/>
        <c:majorUnit val="1"/>
      </c:valAx>
      <c:valAx>
        <c:axId val="65344721"/>
        <c:scaling>
          <c:orientation val="minMax"/>
          <c:max val="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F(k)</a:t>
                </a:r>
              </a:p>
            </c:rich>
          </c:tx>
          <c:layout>
            <c:manualLayout>
              <c:xMode val="factor"/>
              <c:yMode val="factor"/>
              <c:x val="0.02375"/>
              <c:y val="0.15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912848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Weight Function</a:t>
            </a:r>
          </a:p>
        </c:rich>
      </c:tx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425"/>
          <c:w val="0.96925"/>
          <c:h val="0.9057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'Negbin-pe'!$E$5:$E$25</c:f>
              <c:numCache/>
            </c:numRef>
          </c:xVal>
          <c:yVal>
            <c:numRef>
              <c:f>'Negbin-pe'!$F$5:$F$25</c:f>
              <c:numCache/>
            </c:numRef>
          </c:yVal>
          <c:smooth val="0"/>
        </c:ser>
        <c:axId val="51231578"/>
        <c:axId val="58431019"/>
      </c:scatterChart>
      <c:valAx>
        <c:axId val="51231578"/>
        <c:scaling>
          <c:orientation val="minMax"/>
          <c:max val="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0.02925"/>
              <c:y val="0.13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431019"/>
        <c:crosses val="autoZero"/>
        <c:crossBetween val="midCat"/>
        <c:dispUnits/>
        <c:majorUnit val="1"/>
      </c:valAx>
      <c:valAx>
        <c:axId val="58431019"/>
        <c:scaling>
          <c:orientation val="minMax"/>
          <c:max val="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p(k)</a:t>
                </a:r>
              </a:p>
            </c:rich>
          </c:tx>
          <c:layout>
            <c:manualLayout>
              <c:xMode val="factor"/>
              <c:yMode val="factor"/>
              <c:x val="0.02"/>
              <c:y val="0.15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231578"/>
        <c:crosses val="autoZero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Distribution Function</a:t>
            </a:r>
          </a:p>
        </c:rich>
      </c:tx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35"/>
          <c:w val="0.9645"/>
          <c:h val="0.906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'Negbin-pe'!$E$5:$E$25</c:f>
              <c:numCache/>
            </c:numRef>
          </c:xVal>
          <c:yVal>
            <c:numRef>
              <c:f>'Negbin-pe'!$H$5:$H$25</c:f>
              <c:numCache/>
            </c:numRef>
          </c:yVal>
          <c:smooth val="0"/>
        </c:ser>
        <c:axId val="56117124"/>
        <c:axId val="35292069"/>
      </c:scatterChart>
      <c:valAx>
        <c:axId val="56117124"/>
        <c:scaling>
          <c:orientation val="minMax"/>
          <c:max val="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0.03025"/>
              <c:y val="0.13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292069"/>
        <c:crosses val="autoZero"/>
        <c:crossBetween val="midCat"/>
        <c:dispUnits/>
        <c:majorUnit val="1"/>
      </c:valAx>
      <c:valAx>
        <c:axId val="35292069"/>
        <c:scaling>
          <c:orientation val="minMax"/>
          <c:max val="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F(k)</a:t>
                </a:r>
              </a:p>
            </c:rich>
          </c:tx>
          <c:layout>
            <c:manualLayout>
              <c:xMode val="factor"/>
              <c:yMode val="factor"/>
              <c:x val="0.0305"/>
              <c:y val="0.15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117124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Weight Function</a:t>
            </a:r>
          </a:p>
        </c:rich>
      </c:tx>
      <c:layout>
        <c:manualLayout>
          <c:xMode val="factor"/>
          <c:yMode val="factor"/>
          <c:x val="0.00825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45"/>
          <c:w val="0.9685"/>
          <c:h val="0.905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'NegBin-op'!$E$5:$E$25</c:f>
              <c:numCache/>
            </c:numRef>
          </c:xVal>
          <c:yVal>
            <c:numRef>
              <c:f>'NegBin-op'!$F$5:$F$25</c:f>
              <c:numCache/>
            </c:numRef>
          </c:yVal>
          <c:smooth val="0"/>
        </c:ser>
        <c:axId val="49193166"/>
        <c:axId val="40085311"/>
      </c:scatterChart>
      <c:valAx>
        <c:axId val="49193166"/>
        <c:scaling>
          <c:orientation val="minMax"/>
          <c:max val="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0.0295"/>
              <c:y val="0.13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085311"/>
        <c:crosses val="autoZero"/>
        <c:crossBetween val="midCat"/>
        <c:dispUnits/>
        <c:majorUnit val="1"/>
      </c:valAx>
      <c:valAx>
        <c:axId val="40085311"/>
        <c:scaling>
          <c:orientation val="minMax"/>
          <c:max val="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p(k)</a:t>
                </a:r>
              </a:p>
            </c:rich>
          </c:tx>
          <c:layout>
            <c:manualLayout>
              <c:xMode val="factor"/>
              <c:yMode val="factor"/>
              <c:x val="0.02675"/>
              <c:y val="0.15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193166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Distribution Function</a:t>
            </a:r>
          </a:p>
        </c:rich>
      </c:tx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4"/>
          <c:w val="0.964"/>
          <c:h val="0.906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'NegBin-op'!$E$5:$E$25</c:f>
              <c:numCache/>
            </c:numRef>
          </c:xVal>
          <c:yVal>
            <c:numRef>
              <c:f>'NegBin-op'!$H$5:$H$25</c:f>
              <c:numCache/>
            </c:numRef>
          </c:yVal>
          <c:smooth val="0"/>
        </c:ser>
        <c:axId val="25223480"/>
        <c:axId val="25684729"/>
      </c:scatterChart>
      <c:valAx>
        <c:axId val="25223480"/>
        <c:scaling>
          <c:orientation val="minMax"/>
          <c:max val="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0.03025"/>
              <c:y val="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684729"/>
        <c:crosses val="autoZero"/>
        <c:crossBetween val="midCat"/>
        <c:dispUnits/>
        <c:majorUnit val="1"/>
      </c:valAx>
      <c:valAx>
        <c:axId val="25684729"/>
        <c:scaling>
          <c:orientation val="minMax"/>
          <c:max val="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F(k)</a:t>
                </a:r>
              </a:p>
            </c:rich>
          </c:tx>
          <c:layout>
            <c:manualLayout>
              <c:xMode val="factor"/>
              <c:yMode val="factor"/>
              <c:x val="0.031"/>
              <c:y val="0.15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223480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Distribution Function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95"/>
          <c:w val="0.96825"/>
          <c:h val="0.900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Uni!$E$5:$E$25</c:f>
              <c:numCache/>
            </c:numRef>
          </c:xVal>
          <c:yVal>
            <c:numRef>
              <c:f>Uni!$G$5:$G$25</c:f>
              <c:numCache/>
            </c:numRef>
          </c:yVal>
          <c:smooth val="0"/>
        </c:ser>
        <c:axId val="27175884"/>
        <c:axId val="43256365"/>
      </c:scatterChart>
      <c:valAx>
        <c:axId val="27175884"/>
        <c:scaling>
          <c:orientation val="minMax"/>
          <c:max val="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0.02575"/>
              <c:y val="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256365"/>
        <c:crosses val="autoZero"/>
        <c:crossBetween val="midCat"/>
        <c:dispUnits/>
        <c:majorUnit val="1"/>
      </c:valAx>
      <c:valAx>
        <c:axId val="43256365"/>
        <c:scaling>
          <c:orientation val="minMax"/>
          <c:max val="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F(k)</a:t>
                </a:r>
              </a:p>
            </c:rich>
          </c:tx>
          <c:layout>
            <c:manualLayout>
              <c:xMode val="factor"/>
              <c:yMode val="factor"/>
              <c:x val="0.02375"/>
              <c:y val="0.15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175884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Weight Function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525"/>
          <c:w val="0.9725"/>
          <c:h val="0.9047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Hyp!$E$5:$E$25</c:f>
              <c:numCache/>
            </c:numRef>
          </c:xVal>
          <c:yVal>
            <c:numRef>
              <c:f>Hyp!$F$5:$F$25</c:f>
              <c:numCache/>
            </c:numRef>
          </c:yVal>
          <c:smooth val="0"/>
        </c:ser>
        <c:axId val="53762966"/>
        <c:axId val="14104647"/>
      </c:scatterChart>
      <c:valAx>
        <c:axId val="53762966"/>
        <c:scaling>
          <c:orientation val="minMax"/>
          <c:max val="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0.02925"/>
              <c:y val="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104647"/>
        <c:crosses val="autoZero"/>
        <c:crossBetween val="midCat"/>
        <c:dispUnits/>
        <c:majorUnit val="1"/>
      </c:valAx>
      <c:valAx>
        <c:axId val="14104647"/>
        <c:scaling>
          <c:orientation val="minMax"/>
          <c:max val="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p(k)</a:t>
                </a:r>
              </a:p>
            </c:rich>
          </c:tx>
          <c:layout>
            <c:manualLayout>
              <c:xMode val="factor"/>
              <c:yMode val="factor"/>
              <c:x val="0.0225"/>
              <c:y val="0.1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762966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Distribution Function</a:t>
            </a:r>
          </a:p>
        </c:rich>
      </c:tx>
      <c:layout>
        <c:manualLayout>
          <c:xMode val="factor"/>
          <c:yMode val="factor"/>
          <c:x val="0.00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525"/>
          <c:w val="0.96825"/>
          <c:h val="0.9047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Hyp!$E$5:$E$25</c:f>
              <c:numCache/>
            </c:numRef>
          </c:xVal>
          <c:yVal>
            <c:numRef>
              <c:f>Hyp!$G$5:$G$25</c:f>
              <c:numCache/>
            </c:numRef>
          </c:yVal>
          <c:smooth val="0"/>
        </c:ser>
        <c:axId val="59832960"/>
        <c:axId val="1625729"/>
      </c:scatterChart>
      <c:valAx>
        <c:axId val="59832960"/>
        <c:scaling>
          <c:orientation val="minMax"/>
          <c:max val="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0.02575"/>
              <c:y val="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25729"/>
        <c:crosses val="autoZero"/>
        <c:crossBetween val="midCat"/>
        <c:dispUnits/>
        <c:majorUnit val="1"/>
      </c:valAx>
      <c:valAx>
        <c:axId val="1625729"/>
        <c:scaling>
          <c:orientation val="minMax"/>
          <c:max val="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F(k)</a:t>
                </a:r>
              </a:p>
            </c:rich>
          </c:tx>
          <c:layout>
            <c:manualLayout>
              <c:xMode val="factor"/>
              <c:yMode val="factor"/>
              <c:x val="0.02375"/>
              <c:y val="0.15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832960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Weight Function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"/>
          <c:w val="0.9725"/>
          <c:h val="0.9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Bin1!$E$5:$E$25</c:f>
              <c:numCache/>
            </c:numRef>
          </c:xVal>
          <c:yVal>
            <c:numRef>
              <c:f>Bin1!$F$5:$F$25</c:f>
              <c:numCache/>
            </c:numRef>
          </c:yVal>
          <c:smooth val="0"/>
        </c:ser>
        <c:axId val="14631562"/>
        <c:axId val="64575195"/>
      </c:scatterChart>
      <c:valAx>
        <c:axId val="14631562"/>
        <c:scaling>
          <c:orientation val="minMax"/>
          <c:max val="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0.0285"/>
              <c:y val="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575195"/>
        <c:crosses val="autoZero"/>
        <c:crossBetween val="midCat"/>
        <c:dispUnits/>
        <c:majorUnit val="1"/>
      </c:valAx>
      <c:valAx>
        <c:axId val="64575195"/>
        <c:scaling>
          <c:orientation val="minMax"/>
          <c:max val="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p(k)</a:t>
                </a:r>
              </a:p>
            </c:rich>
          </c:tx>
          <c:layout>
            <c:manualLayout>
              <c:xMode val="factor"/>
              <c:yMode val="factor"/>
              <c:x val="0.0225"/>
              <c:y val="0.16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631562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Distribution Function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95"/>
          <c:w val="0.96825"/>
          <c:h val="0.900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Bin1!$E$5:$E$25</c:f>
              <c:numCache/>
            </c:numRef>
          </c:xVal>
          <c:yVal>
            <c:numRef>
              <c:f>Bin1!$G$5:$G$25</c:f>
              <c:numCache/>
            </c:numRef>
          </c:yVal>
          <c:smooth val="0"/>
        </c:ser>
        <c:axId val="44305844"/>
        <c:axId val="63208277"/>
      </c:scatterChart>
      <c:valAx>
        <c:axId val="44305844"/>
        <c:scaling>
          <c:orientation val="minMax"/>
          <c:max val="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0.02575"/>
              <c:y val="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208277"/>
        <c:crosses val="autoZero"/>
        <c:crossBetween val="midCat"/>
        <c:dispUnits/>
        <c:majorUnit val="1"/>
      </c:valAx>
      <c:valAx>
        <c:axId val="63208277"/>
        <c:scaling>
          <c:orientation val="minMax"/>
          <c:max val="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F(k)</a:t>
                </a:r>
              </a:p>
            </c:rich>
          </c:tx>
          <c:layout>
            <c:manualLayout>
              <c:xMode val="factor"/>
              <c:yMode val="factor"/>
              <c:x val="0.02375"/>
              <c:y val="0.15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305844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Weight Function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925"/>
          <c:w val="0.9725"/>
          <c:h val="0.9007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99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' Bin2'!$E$5:$E$105</c:f>
              <c:numCache/>
            </c:numRef>
          </c:xVal>
          <c:yVal>
            <c:numRef>
              <c:f>' Bin2'!$F$5:$F$105</c:f>
              <c:numCache/>
            </c:numRef>
          </c:yVal>
          <c:smooth val="0"/>
        </c:ser>
        <c:axId val="32003582"/>
        <c:axId val="19596783"/>
      </c:scatterChart>
      <c:valAx>
        <c:axId val="32003582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0.0295"/>
              <c:y val="0.13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596783"/>
        <c:crosses val="autoZero"/>
        <c:crossBetween val="midCat"/>
        <c:dispUnits/>
        <c:majorUnit val="10"/>
      </c:valAx>
      <c:valAx>
        <c:axId val="19596783"/>
        <c:scaling>
          <c:orientation val="minMax"/>
          <c:max val="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p(k)</a:t>
                </a:r>
              </a:p>
            </c:rich>
          </c:tx>
          <c:layout>
            <c:manualLayout>
              <c:xMode val="factor"/>
              <c:yMode val="factor"/>
              <c:x val="0.0225"/>
              <c:y val="0.16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003582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Distribution Function</a:t>
            </a:r>
          </a:p>
        </c:rich>
      </c:tx>
      <c:layout>
        <c:manualLayout>
          <c:xMode val="factor"/>
          <c:yMode val="factor"/>
          <c:x val="0.01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925"/>
          <c:w val="0.96825"/>
          <c:h val="0.9007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 Bin2'!$E$5:$E$105</c:f>
              <c:numCache/>
            </c:numRef>
          </c:xVal>
          <c:yVal>
            <c:numRef>
              <c:f>' Bin2'!$G$5:$G$105</c:f>
              <c:numCache/>
            </c:numRef>
          </c:yVal>
          <c:smooth val="0"/>
        </c:ser>
        <c:axId val="42153320"/>
        <c:axId val="43835561"/>
      </c:scatterChart>
      <c:valAx>
        <c:axId val="42153320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0.02575"/>
              <c:y val="0.13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835561"/>
        <c:crosses val="autoZero"/>
        <c:crossBetween val="midCat"/>
        <c:dispUnits/>
        <c:majorUnit val="10"/>
      </c:valAx>
      <c:valAx>
        <c:axId val="43835561"/>
        <c:scaling>
          <c:orientation val="minMax"/>
          <c:max val="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F(k)</a:t>
                </a:r>
              </a:p>
            </c:rich>
          </c:tx>
          <c:layout>
            <c:manualLayout>
              <c:xMode val="factor"/>
              <c:yMode val="factor"/>
              <c:x val="0.02375"/>
              <c:y val="0.1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153320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Weight Function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925"/>
          <c:w val="0.9725"/>
          <c:h val="0.900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'Geo-pe'!$E$5:$E$25</c:f>
              <c:numCache/>
            </c:numRef>
          </c:xVal>
          <c:yVal>
            <c:numRef>
              <c:f>'Geo-pe'!$F$5:$F$25</c:f>
              <c:numCache/>
            </c:numRef>
          </c:yVal>
          <c:smooth val="0"/>
        </c:ser>
        <c:axId val="58975730"/>
        <c:axId val="61019523"/>
      </c:scatterChart>
      <c:valAx>
        <c:axId val="58975730"/>
        <c:scaling>
          <c:orientation val="minMax"/>
          <c:max val="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0.0295"/>
              <c:y val="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019523"/>
        <c:crosses val="autoZero"/>
        <c:crossBetween val="midCat"/>
        <c:dispUnits/>
        <c:majorUnit val="1"/>
      </c:valAx>
      <c:valAx>
        <c:axId val="61019523"/>
        <c:scaling>
          <c:orientation val="minMax"/>
          <c:max val="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p(k)</a:t>
                </a:r>
              </a:p>
            </c:rich>
          </c:tx>
          <c:layout>
            <c:manualLayout>
              <c:xMode val="factor"/>
              <c:yMode val="factor"/>
              <c:x val="0.0225"/>
              <c:y val="0.16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975730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3</xdr:row>
      <xdr:rowOff>0</xdr:rowOff>
    </xdr:from>
    <xdr:to>
      <xdr:col>14</xdr:col>
      <xdr:colOff>581025</xdr:colOff>
      <xdr:row>15</xdr:row>
      <xdr:rowOff>161925</xdr:rowOff>
    </xdr:to>
    <xdr:graphicFrame>
      <xdr:nvGraphicFramePr>
        <xdr:cNvPr id="1" name="Chart 1"/>
        <xdr:cNvGraphicFramePr/>
      </xdr:nvGraphicFramePr>
      <xdr:xfrm>
        <a:off x="4629150" y="676275"/>
        <a:ext cx="422910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9525</xdr:colOff>
      <xdr:row>16</xdr:row>
      <xdr:rowOff>161925</xdr:rowOff>
    </xdr:from>
    <xdr:to>
      <xdr:col>14</xdr:col>
      <xdr:colOff>600075</xdr:colOff>
      <xdr:row>29</xdr:row>
      <xdr:rowOff>161925</xdr:rowOff>
    </xdr:to>
    <xdr:graphicFrame>
      <xdr:nvGraphicFramePr>
        <xdr:cNvPr id="2" name="Chart 2"/>
        <xdr:cNvGraphicFramePr/>
      </xdr:nvGraphicFramePr>
      <xdr:xfrm>
        <a:off x="4629150" y="3067050"/>
        <a:ext cx="4248150" cy="2228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3</xdr:row>
      <xdr:rowOff>0</xdr:rowOff>
    </xdr:from>
    <xdr:to>
      <xdr:col>14</xdr:col>
      <xdr:colOff>581025</xdr:colOff>
      <xdr:row>16</xdr:row>
      <xdr:rowOff>95250</xdr:rowOff>
    </xdr:to>
    <xdr:graphicFrame>
      <xdr:nvGraphicFramePr>
        <xdr:cNvPr id="1" name="Chart 1"/>
        <xdr:cNvGraphicFramePr/>
      </xdr:nvGraphicFramePr>
      <xdr:xfrm>
        <a:off x="4629150" y="676275"/>
        <a:ext cx="4229100" cy="232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9525</xdr:colOff>
      <xdr:row>16</xdr:row>
      <xdr:rowOff>161925</xdr:rowOff>
    </xdr:from>
    <xdr:to>
      <xdr:col>14</xdr:col>
      <xdr:colOff>600075</xdr:colOff>
      <xdr:row>30</xdr:row>
      <xdr:rowOff>85725</xdr:rowOff>
    </xdr:to>
    <xdr:graphicFrame>
      <xdr:nvGraphicFramePr>
        <xdr:cNvPr id="2" name="Chart 2"/>
        <xdr:cNvGraphicFramePr/>
      </xdr:nvGraphicFramePr>
      <xdr:xfrm>
        <a:off x="4629150" y="3067050"/>
        <a:ext cx="4248150" cy="2324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3</xdr:row>
      <xdr:rowOff>0</xdr:rowOff>
    </xdr:from>
    <xdr:to>
      <xdr:col>14</xdr:col>
      <xdr:colOff>581025</xdr:colOff>
      <xdr:row>15</xdr:row>
      <xdr:rowOff>161925</xdr:rowOff>
    </xdr:to>
    <xdr:graphicFrame>
      <xdr:nvGraphicFramePr>
        <xdr:cNvPr id="1" name="Chart 1"/>
        <xdr:cNvGraphicFramePr/>
      </xdr:nvGraphicFramePr>
      <xdr:xfrm>
        <a:off x="4629150" y="676275"/>
        <a:ext cx="422910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9525</xdr:colOff>
      <xdr:row>16</xdr:row>
      <xdr:rowOff>161925</xdr:rowOff>
    </xdr:from>
    <xdr:to>
      <xdr:col>14</xdr:col>
      <xdr:colOff>600075</xdr:colOff>
      <xdr:row>29</xdr:row>
      <xdr:rowOff>161925</xdr:rowOff>
    </xdr:to>
    <xdr:graphicFrame>
      <xdr:nvGraphicFramePr>
        <xdr:cNvPr id="2" name="Chart 2"/>
        <xdr:cNvGraphicFramePr/>
      </xdr:nvGraphicFramePr>
      <xdr:xfrm>
        <a:off x="4629150" y="3067050"/>
        <a:ext cx="4248150" cy="2228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</xdr:row>
      <xdr:rowOff>0</xdr:rowOff>
    </xdr:from>
    <xdr:to>
      <xdr:col>14</xdr:col>
      <xdr:colOff>571500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4619625" y="676275"/>
        <a:ext cx="4229100" cy="223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16</xdr:row>
      <xdr:rowOff>161925</xdr:rowOff>
    </xdr:from>
    <xdr:to>
      <xdr:col>14</xdr:col>
      <xdr:colOff>590550</xdr:colOff>
      <xdr:row>30</xdr:row>
      <xdr:rowOff>0</xdr:rowOff>
    </xdr:to>
    <xdr:graphicFrame>
      <xdr:nvGraphicFramePr>
        <xdr:cNvPr id="2" name="Chart 2"/>
        <xdr:cNvGraphicFramePr/>
      </xdr:nvGraphicFramePr>
      <xdr:xfrm>
        <a:off x="4619625" y="3067050"/>
        <a:ext cx="4248150" cy="2238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2</xdr:row>
      <xdr:rowOff>161925</xdr:rowOff>
    </xdr:from>
    <xdr:to>
      <xdr:col>14</xdr:col>
      <xdr:colOff>581025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4629150" y="666750"/>
        <a:ext cx="4229100" cy="223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9525</xdr:colOff>
      <xdr:row>16</xdr:row>
      <xdr:rowOff>152400</xdr:rowOff>
    </xdr:from>
    <xdr:to>
      <xdr:col>14</xdr:col>
      <xdr:colOff>600075</xdr:colOff>
      <xdr:row>30</xdr:row>
      <xdr:rowOff>9525</xdr:rowOff>
    </xdr:to>
    <xdr:graphicFrame>
      <xdr:nvGraphicFramePr>
        <xdr:cNvPr id="2" name="Chart 2"/>
        <xdr:cNvGraphicFramePr/>
      </xdr:nvGraphicFramePr>
      <xdr:xfrm>
        <a:off x="4629150" y="3057525"/>
        <a:ext cx="4248150" cy="2257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2</xdr:row>
      <xdr:rowOff>161925</xdr:rowOff>
    </xdr:from>
    <xdr:to>
      <xdr:col>14</xdr:col>
      <xdr:colOff>581025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4629150" y="666750"/>
        <a:ext cx="4229100" cy="223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9525</xdr:colOff>
      <xdr:row>16</xdr:row>
      <xdr:rowOff>152400</xdr:rowOff>
    </xdr:from>
    <xdr:to>
      <xdr:col>14</xdr:col>
      <xdr:colOff>600075</xdr:colOff>
      <xdr:row>30</xdr:row>
      <xdr:rowOff>9525</xdr:rowOff>
    </xdr:to>
    <xdr:graphicFrame>
      <xdr:nvGraphicFramePr>
        <xdr:cNvPr id="2" name="Chart 2"/>
        <xdr:cNvGraphicFramePr/>
      </xdr:nvGraphicFramePr>
      <xdr:xfrm>
        <a:off x="4629150" y="3057525"/>
        <a:ext cx="4248150" cy="2257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2</xdr:row>
      <xdr:rowOff>161925</xdr:rowOff>
    </xdr:from>
    <xdr:to>
      <xdr:col>17</xdr:col>
      <xdr:colOff>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5076825" y="666750"/>
        <a:ext cx="3657600" cy="223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9525</xdr:colOff>
      <xdr:row>16</xdr:row>
      <xdr:rowOff>152400</xdr:rowOff>
    </xdr:from>
    <xdr:to>
      <xdr:col>17</xdr:col>
      <xdr:colOff>0</xdr:colOff>
      <xdr:row>30</xdr:row>
      <xdr:rowOff>9525</xdr:rowOff>
    </xdr:to>
    <xdr:graphicFrame>
      <xdr:nvGraphicFramePr>
        <xdr:cNvPr id="2" name="Chart 2"/>
        <xdr:cNvGraphicFramePr/>
      </xdr:nvGraphicFramePr>
      <xdr:xfrm>
        <a:off x="5076825" y="3057525"/>
        <a:ext cx="3657600" cy="2257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2</xdr:row>
      <xdr:rowOff>161925</xdr:rowOff>
    </xdr:from>
    <xdr:to>
      <xdr:col>17</xdr:col>
      <xdr:colOff>0</xdr:colOff>
      <xdr:row>15</xdr:row>
      <xdr:rowOff>161925</xdr:rowOff>
    </xdr:to>
    <xdr:graphicFrame>
      <xdr:nvGraphicFramePr>
        <xdr:cNvPr id="1" name="Chart 1"/>
        <xdr:cNvGraphicFramePr/>
      </xdr:nvGraphicFramePr>
      <xdr:xfrm>
        <a:off x="4991100" y="666750"/>
        <a:ext cx="3590925" cy="222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9525</xdr:colOff>
      <xdr:row>16</xdr:row>
      <xdr:rowOff>152400</xdr:rowOff>
    </xdr:from>
    <xdr:to>
      <xdr:col>17</xdr:col>
      <xdr:colOff>0</xdr:colOff>
      <xdr:row>30</xdr:row>
      <xdr:rowOff>0</xdr:rowOff>
    </xdr:to>
    <xdr:graphicFrame>
      <xdr:nvGraphicFramePr>
        <xdr:cNvPr id="2" name="Chart 2"/>
        <xdr:cNvGraphicFramePr/>
      </xdr:nvGraphicFramePr>
      <xdr:xfrm>
        <a:off x="4991100" y="3057525"/>
        <a:ext cx="3590925" cy="2247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2:O27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5.28125" style="1" customWidth="1"/>
    <col min="2" max="16384" width="9.140625" style="1" customWidth="1"/>
  </cols>
  <sheetData>
    <row r="1" s="5" customFormat="1" ht="13.5" customHeight="1" thickBot="1"/>
    <row r="2" spans="2:15" s="6" customFormat="1" ht="26.25" customHeight="1" thickBot="1">
      <c r="B2" s="61" t="s">
        <v>16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</row>
    <row r="3" spans="1:4" ht="13.5" customHeight="1" thickBot="1">
      <c r="A3" s="3"/>
      <c r="B3" s="3"/>
      <c r="C3" s="3"/>
      <c r="D3" s="3"/>
    </row>
    <row r="4" spans="1:7" ht="13.5" customHeight="1" thickBot="1">
      <c r="A4" s="3"/>
      <c r="B4" s="9" t="s">
        <v>14</v>
      </c>
      <c r="C4" s="10">
        <v>6</v>
      </c>
      <c r="E4" s="31" t="s">
        <v>0</v>
      </c>
      <c r="F4" s="13" t="s">
        <v>1</v>
      </c>
      <c r="G4" s="54" t="s">
        <v>2</v>
      </c>
    </row>
    <row r="5" spans="1:7" ht="13.5" customHeight="1" thickBot="1">
      <c r="A5" s="3"/>
      <c r="B5" s="2"/>
      <c r="E5" s="51">
        <v>0</v>
      </c>
      <c r="F5" s="55">
        <f>IF(AND($C$4&lt;=E5,E5&lt;=$C$6),1/($C$6-$C$4+1),0)</f>
        <v>0</v>
      </c>
      <c r="G5" s="56">
        <f>IF(E5&lt;$C$4,0,IF(E5&gt;$C$6,1,(E5-$C$4+1)/($C$6-$C$4+1)))</f>
        <v>0</v>
      </c>
    </row>
    <row r="6" spans="1:7" ht="13.5" customHeight="1" thickBot="1">
      <c r="A6" s="3"/>
      <c r="B6" s="9" t="s">
        <v>15</v>
      </c>
      <c r="C6" s="10">
        <v>15</v>
      </c>
      <c r="E6" s="52">
        <v>1</v>
      </c>
      <c r="F6" s="55">
        <f aca="true" t="shared" si="0" ref="F6:F25">IF(AND($C$4&lt;=E6,E6&lt;=$C$6),1/($C$6-$C$4+1),0)</f>
        <v>0</v>
      </c>
      <c r="G6" s="56">
        <f aca="true" t="shared" si="1" ref="G6:G25">IF(E6&lt;$C$4,0,IF(E6&gt;$C$6,1,(E6-$C$4+1)/($C$6-$C$4+1)))</f>
        <v>0</v>
      </c>
    </row>
    <row r="7" spans="1:7" ht="13.5" customHeight="1">
      <c r="A7" s="3"/>
      <c r="B7" s="3"/>
      <c r="E7" s="52">
        <v>2</v>
      </c>
      <c r="F7" s="55">
        <f t="shared" si="0"/>
        <v>0</v>
      </c>
      <c r="G7" s="56">
        <f t="shared" si="1"/>
        <v>0</v>
      </c>
    </row>
    <row r="8" spans="1:7" ht="13.5" customHeight="1">
      <c r="A8" s="3"/>
      <c r="E8" s="52">
        <v>3</v>
      </c>
      <c r="F8" s="55">
        <f t="shared" si="0"/>
        <v>0</v>
      </c>
      <c r="G8" s="56">
        <f t="shared" si="1"/>
        <v>0</v>
      </c>
    </row>
    <row r="9" spans="1:7" ht="13.5" customHeight="1">
      <c r="A9" s="3"/>
      <c r="E9" s="52">
        <v>4</v>
      </c>
      <c r="F9" s="55">
        <f t="shared" si="0"/>
        <v>0</v>
      </c>
      <c r="G9" s="56">
        <f t="shared" si="1"/>
        <v>0</v>
      </c>
    </row>
    <row r="10" spans="1:7" ht="13.5" customHeight="1">
      <c r="A10" s="3"/>
      <c r="E10" s="52">
        <v>5</v>
      </c>
      <c r="F10" s="55">
        <f t="shared" si="0"/>
        <v>0</v>
      </c>
      <c r="G10" s="56">
        <f t="shared" si="1"/>
        <v>0</v>
      </c>
    </row>
    <row r="11" spans="1:7" ht="13.5" customHeight="1">
      <c r="A11" s="3"/>
      <c r="E11" s="52">
        <v>6</v>
      </c>
      <c r="F11" s="55">
        <f t="shared" si="0"/>
        <v>0.1</v>
      </c>
      <c r="G11" s="56">
        <f t="shared" si="1"/>
        <v>0.1</v>
      </c>
    </row>
    <row r="12" spans="1:7" ht="13.5" customHeight="1">
      <c r="A12" s="3"/>
      <c r="E12" s="52">
        <v>7</v>
      </c>
      <c r="F12" s="55">
        <f t="shared" si="0"/>
        <v>0.1</v>
      </c>
      <c r="G12" s="56">
        <f t="shared" si="1"/>
        <v>0.2</v>
      </c>
    </row>
    <row r="13" spans="1:7" ht="13.5" customHeight="1">
      <c r="A13" s="3"/>
      <c r="E13" s="52">
        <v>8</v>
      </c>
      <c r="F13" s="55">
        <f t="shared" si="0"/>
        <v>0.1</v>
      </c>
      <c r="G13" s="56">
        <f t="shared" si="1"/>
        <v>0.3</v>
      </c>
    </row>
    <row r="14" spans="1:7" ht="13.5" customHeight="1">
      <c r="A14" s="3"/>
      <c r="E14" s="52">
        <v>9</v>
      </c>
      <c r="F14" s="55">
        <f t="shared" si="0"/>
        <v>0.1</v>
      </c>
      <c r="G14" s="56">
        <f t="shared" si="1"/>
        <v>0.4</v>
      </c>
    </row>
    <row r="15" spans="1:7" ht="13.5" customHeight="1">
      <c r="A15" s="3"/>
      <c r="E15" s="52">
        <v>10</v>
      </c>
      <c r="F15" s="55">
        <f t="shared" si="0"/>
        <v>0.1</v>
      </c>
      <c r="G15" s="56">
        <f t="shared" si="1"/>
        <v>0.5</v>
      </c>
    </row>
    <row r="16" spans="1:7" ht="13.5" customHeight="1">
      <c r="A16" s="3"/>
      <c r="E16" s="52">
        <v>11</v>
      </c>
      <c r="F16" s="55">
        <f t="shared" si="0"/>
        <v>0.1</v>
      </c>
      <c r="G16" s="56">
        <f t="shared" si="1"/>
        <v>0.6</v>
      </c>
    </row>
    <row r="17" spans="1:7" ht="13.5" customHeight="1">
      <c r="A17" s="3"/>
      <c r="E17" s="52">
        <v>12</v>
      </c>
      <c r="F17" s="55">
        <f t="shared" si="0"/>
        <v>0.1</v>
      </c>
      <c r="G17" s="56">
        <f t="shared" si="1"/>
        <v>0.7</v>
      </c>
    </row>
    <row r="18" spans="1:7" ht="13.5" customHeight="1">
      <c r="A18" s="3"/>
      <c r="E18" s="52">
        <v>13</v>
      </c>
      <c r="F18" s="55">
        <f t="shared" si="0"/>
        <v>0.1</v>
      </c>
      <c r="G18" s="56">
        <f t="shared" si="1"/>
        <v>0.8</v>
      </c>
    </row>
    <row r="19" spans="1:7" ht="13.5" customHeight="1">
      <c r="A19" s="3"/>
      <c r="E19" s="52">
        <v>14</v>
      </c>
      <c r="F19" s="55">
        <f t="shared" si="0"/>
        <v>0.1</v>
      </c>
      <c r="G19" s="56">
        <f t="shared" si="1"/>
        <v>0.9</v>
      </c>
    </row>
    <row r="20" spans="1:7" ht="13.5" customHeight="1">
      <c r="A20" s="3"/>
      <c r="E20" s="52">
        <v>15</v>
      </c>
      <c r="F20" s="55">
        <f t="shared" si="0"/>
        <v>0.1</v>
      </c>
      <c r="G20" s="56">
        <f t="shared" si="1"/>
        <v>1</v>
      </c>
    </row>
    <row r="21" spans="1:7" ht="13.5" customHeight="1">
      <c r="A21" s="3"/>
      <c r="E21" s="52">
        <v>16</v>
      </c>
      <c r="F21" s="55">
        <f t="shared" si="0"/>
        <v>0</v>
      </c>
      <c r="G21" s="56">
        <f t="shared" si="1"/>
        <v>1</v>
      </c>
    </row>
    <row r="22" spans="1:7" ht="13.5" customHeight="1">
      <c r="A22" s="3"/>
      <c r="E22" s="52">
        <v>17</v>
      </c>
      <c r="F22" s="55">
        <f t="shared" si="0"/>
        <v>0</v>
      </c>
      <c r="G22" s="56">
        <f t="shared" si="1"/>
        <v>1</v>
      </c>
    </row>
    <row r="23" spans="1:7" ht="13.5" customHeight="1">
      <c r="A23" s="3"/>
      <c r="E23" s="52">
        <v>18</v>
      </c>
      <c r="F23" s="55">
        <f t="shared" si="0"/>
        <v>0</v>
      </c>
      <c r="G23" s="56">
        <f t="shared" si="1"/>
        <v>1</v>
      </c>
    </row>
    <row r="24" spans="1:7" ht="13.5" customHeight="1">
      <c r="A24" s="3"/>
      <c r="E24" s="52">
        <v>19</v>
      </c>
      <c r="F24" s="55">
        <f t="shared" si="0"/>
        <v>0</v>
      </c>
      <c r="G24" s="56">
        <f t="shared" si="1"/>
        <v>1</v>
      </c>
    </row>
    <row r="25" spans="1:7" ht="13.5" customHeight="1" thickBot="1">
      <c r="A25" s="3"/>
      <c r="E25" s="53">
        <v>20</v>
      </c>
      <c r="F25" s="55">
        <f t="shared" si="0"/>
        <v>0</v>
      </c>
      <c r="G25" s="56">
        <f t="shared" si="1"/>
        <v>1</v>
      </c>
    </row>
    <row r="27" ht="13.5" customHeight="1">
      <c r="A27" s="2"/>
    </row>
  </sheetData>
  <sheetProtection/>
  <mergeCells count="1">
    <mergeCell ref="B2:O2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2:O27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5.28125" style="1" customWidth="1"/>
    <col min="2" max="16384" width="9.140625" style="1" customWidth="1"/>
  </cols>
  <sheetData>
    <row r="1" s="5" customFormat="1" ht="13.5" customHeight="1" thickBot="1"/>
    <row r="2" spans="2:15" s="6" customFormat="1" ht="26.25" customHeight="1" thickBot="1">
      <c r="B2" s="64" t="s">
        <v>9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6"/>
    </row>
    <row r="3" spans="1:4" ht="13.5" customHeight="1" thickBot="1">
      <c r="A3" s="3"/>
      <c r="B3" s="3"/>
      <c r="C3" s="3"/>
      <c r="D3" s="3"/>
    </row>
    <row r="4" spans="1:7" ht="13.5" customHeight="1" thickBot="1">
      <c r="A4" s="3"/>
      <c r="B4" s="9" t="s">
        <v>6</v>
      </c>
      <c r="C4" s="10">
        <v>10</v>
      </c>
      <c r="E4" s="31" t="s">
        <v>0</v>
      </c>
      <c r="F4" s="12" t="s">
        <v>1</v>
      </c>
      <c r="G4" s="14" t="s">
        <v>2</v>
      </c>
    </row>
    <row r="5" spans="1:7" ht="13.5" customHeight="1" thickBot="1">
      <c r="A5" s="3"/>
      <c r="B5" s="3"/>
      <c r="E5" s="35">
        <v>0</v>
      </c>
      <c r="F5" s="45">
        <f aca="true" t="shared" si="0" ref="F5:F25">IF(AND(MAX(0,$C$8-$C$6)&lt;=E5,E5&lt;=MIN($C$4,$C$8)),HYPGEOMDIST($E5,$C$8,$C$4,$C$4+$C$6),0)</f>
        <v>0.006149306299231328</v>
      </c>
      <c r="G5" s="46">
        <f>SUM($F$5:F5)</f>
        <v>0.006149306299231328</v>
      </c>
    </row>
    <row r="6" spans="1:7" ht="13.5" customHeight="1" thickBot="1">
      <c r="A6" s="3"/>
      <c r="B6" s="9" t="s">
        <v>7</v>
      </c>
      <c r="C6" s="10">
        <v>20</v>
      </c>
      <c r="E6" s="20">
        <v>1</v>
      </c>
      <c r="F6" s="47">
        <f t="shared" si="0"/>
        <v>0.055902784538466685</v>
      </c>
      <c r="G6" s="48">
        <f>SUM($F$5:F6)</f>
        <v>0.06205209083769801</v>
      </c>
    </row>
    <row r="7" spans="1:7" ht="13.5" customHeight="1" thickBot="1">
      <c r="A7" s="3"/>
      <c r="E7" s="20">
        <v>2</v>
      </c>
      <c r="F7" s="47">
        <f t="shared" si="0"/>
        <v>0.18867189781732513</v>
      </c>
      <c r="G7" s="48">
        <f>SUM($F$5:F7)</f>
        <v>0.25072398865502316</v>
      </c>
    </row>
    <row r="8" spans="1:7" ht="13.5" customHeight="1" thickBot="1">
      <c r="A8" s="3"/>
      <c r="B8" s="9" t="s">
        <v>3</v>
      </c>
      <c r="C8" s="10">
        <v>10</v>
      </c>
      <c r="E8" s="20">
        <v>3</v>
      </c>
      <c r="F8" s="47">
        <f t="shared" si="0"/>
        <v>0.3096154220592004</v>
      </c>
      <c r="G8" s="48">
        <f>SUM($F$5:F8)</f>
        <v>0.5603394107142236</v>
      </c>
    </row>
    <row r="9" spans="1:7" ht="13.5" customHeight="1">
      <c r="A9" s="3"/>
      <c r="E9" s="20">
        <v>4</v>
      </c>
      <c r="F9" s="47">
        <f t="shared" si="0"/>
        <v>0.27091349430180045</v>
      </c>
      <c r="G9" s="48">
        <f>SUM($F$5:F9)</f>
        <v>0.831252905016024</v>
      </c>
    </row>
    <row r="10" spans="1:7" ht="13.5" customHeight="1">
      <c r="A10" s="3"/>
      <c r="E10" s="20">
        <v>5</v>
      </c>
      <c r="F10" s="47">
        <f t="shared" si="0"/>
        <v>0.13003847726486392</v>
      </c>
      <c r="G10" s="48">
        <f>SUM($F$5:F10)</f>
        <v>0.961291382280888</v>
      </c>
    </row>
    <row r="11" spans="1:7" ht="13.5" customHeight="1">
      <c r="A11" s="3"/>
      <c r="E11" s="20">
        <v>6</v>
      </c>
      <c r="F11" s="47">
        <f t="shared" si="0"/>
        <v>0.03386418678772504</v>
      </c>
      <c r="G11" s="48">
        <f>SUM($F$5:F11)</f>
        <v>0.995155569068613</v>
      </c>
    </row>
    <row r="12" spans="1:7" ht="13.5" customHeight="1">
      <c r="A12" s="3"/>
      <c r="E12" s="20">
        <v>7</v>
      </c>
      <c r="F12" s="47">
        <f t="shared" si="0"/>
        <v>0.004553167971458823</v>
      </c>
      <c r="G12" s="48">
        <f>SUM($F$5:F12)</f>
        <v>0.9997087370400718</v>
      </c>
    </row>
    <row r="13" spans="1:7" ht="13.5" customHeight="1">
      <c r="A13" s="3"/>
      <c r="E13" s="20">
        <v>8</v>
      </c>
      <c r="F13" s="47">
        <f t="shared" si="0"/>
        <v>0.00028457299821617684</v>
      </c>
      <c r="G13" s="48">
        <f>SUM($F$5:F13)</f>
        <v>0.999993310038288</v>
      </c>
    </row>
    <row r="14" spans="1:7" ht="13.5" customHeight="1">
      <c r="A14" s="3"/>
      <c r="E14" s="20">
        <v>9</v>
      </c>
      <c r="F14" s="47">
        <f t="shared" si="0"/>
        <v>6.656678320846229E-06</v>
      </c>
      <c r="G14" s="48">
        <f>SUM($F$5:F14)</f>
        <v>0.9999999667166088</v>
      </c>
    </row>
    <row r="15" spans="1:7" ht="13.5" customHeight="1">
      <c r="A15" s="3"/>
      <c r="E15" s="20">
        <v>10</v>
      </c>
      <c r="F15" s="47">
        <f t="shared" si="0"/>
        <v>3.3283391604231174E-08</v>
      </c>
      <c r="G15" s="48">
        <f>SUM($F$5:F15)</f>
        <v>1.0000000000000004</v>
      </c>
    </row>
    <row r="16" spans="1:7" ht="13.5" customHeight="1">
      <c r="A16" s="3"/>
      <c r="E16" s="20">
        <v>11</v>
      </c>
      <c r="F16" s="47">
        <f t="shared" si="0"/>
        <v>0</v>
      </c>
      <c r="G16" s="48">
        <f>SUM($F$5:F16)</f>
        <v>1.0000000000000004</v>
      </c>
    </row>
    <row r="17" spans="1:7" ht="13.5" customHeight="1">
      <c r="A17" s="3"/>
      <c r="E17" s="20">
        <v>12</v>
      </c>
      <c r="F17" s="47">
        <f t="shared" si="0"/>
        <v>0</v>
      </c>
      <c r="G17" s="48">
        <f>SUM($F$5:F17)</f>
        <v>1.0000000000000004</v>
      </c>
    </row>
    <row r="18" spans="1:7" ht="13.5" customHeight="1">
      <c r="A18" s="3"/>
      <c r="E18" s="20">
        <v>13</v>
      </c>
      <c r="F18" s="47">
        <f t="shared" si="0"/>
        <v>0</v>
      </c>
      <c r="G18" s="48">
        <f>SUM($F$5:F18)</f>
        <v>1.0000000000000004</v>
      </c>
    </row>
    <row r="19" spans="1:7" ht="13.5" customHeight="1">
      <c r="A19" s="3"/>
      <c r="E19" s="20">
        <v>14</v>
      </c>
      <c r="F19" s="47">
        <f t="shared" si="0"/>
        <v>0</v>
      </c>
      <c r="G19" s="48">
        <f>SUM($F$5:F19)</f>
        <v>1.0000000000000004</v>
      </c>
    </row>
    <row r="20" spans="1:7" ht="13.5" customHeight="1">
      <c r="A20" s="3"/>
      <c r="E20" s="20">
        <v>15</v>
      </c>
      <c r="F20" s="47">
        <f t="shared" si="0"/>
        <v>0</v>
      </c>
      <c r="G20" s="48">
        <f>SUM($F$5:F20)</f>
        <v>1.0000000000000004</v>
      </c>
    </row>
    <row r="21" spans="1:7" ht="13.5" customHeight="1">
      <c r="A21" s="3"/>
      <c r="E21" s="20">
        <v>16</v>
      </c>
      <c r="F21" s="47">
        <f t="shared" si="0"/>
        <v>0</v>
      </c>
      <c r="G21" s="48">
        <f>SUM($F$5:F21)</f>
        <v>1.0000000000000004</v>
      </c>
    </row>
    <row r="22" spans="1:7" ht="13.5" customHeight="1">
      <c r="A22" s="3"/>
      <c r="E22" s="20">
        <v>17</v>
      </c>
      <c r="F22" s="47">
        <f t="shared" si="0"/>
        <v>0</v>
      </c>
      <c r="G22" s="48">
        <f>SUM($F$5:F22)</f>
        <v>1.0000000000000004</v>
      </c>
    </row>
    <row r="23" spans="1:7" ht="13.5" customHeight="1">
      <c r="A23" s="3"/>
      <c r="E23" s="20">
        <v>18</v>
      </c>
      <c r="F23" s="47">
        <f t="shared" si="0"/>
        <v>0</v>
      </c>
      <c r="G23" s="48">
        <f>SUM($F$5:F23)</f>
        <v>1.0000000000000004</v>
      </c>
    </row>
    <row r="24" spans="1:7" ht="13.5" customHeight="1">
      <c r="A24" s="3"/>
      <c r="E24" s="20">
        <v>19</v>
      </c>
      <c r="F24" s="47">
        <f t="shared" si="0"/>
        <v>0</v>
      </c>
      <c r="G24" s="48">
        <f>SUM($F$5:F24)</f>
        <v>1.0000000000000004</v>
      </c>
    </row>
    <row r="25" spans="1:7" ht="13.5" customHeight="1" thickBot="1">
      <c r="A25" s="3"/>
      <c r="E25" s="26">
        <v>20</v>
      </c>
      <c r="F25" s="49">
        <f t="shared" si="0"/>
        <v>0</v>
      </c>
      <c r="G25" s="50">
        <f>SUM($F$5:F25)</f>
        <v>1.0000000000000004</v>
      </c>
    </row>
    <row r="27" ht="13.5" customHeight="1">
      <c r="A27" s="2"/>
    </row>
  </sheetData>
  <sheetProtection/>
  <mergeCells count="1">
    <mergeCell ref="B2:O2"/>
  </mergeCells>
  <printOptions/>
  <pageMargins left="0.75" right="0.75" top="1" bottom="1" header="0.5" footer="0.5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2:O27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5.28125" style="1" customWidth="1"/>
    <col min="2" max="16384" width="9.140625" style="1" customWidth="1"/>
  </cols>
  <sheetData>
    <row r="1" s="5" customFormat="1" ht="13.5" customHeight="1" thickBot="1"/>
    <row r="2" spans="2:15" s="6" customFormat="1" ht="26.25" customHeight="1" thickBot="1">
      <c r="B2" s="61" t="s">
        <v>11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</row>
    <row r="3" spans="1:4" ht="13.5" customHeight="1" thickBot="1">
      <c r="A3" s="3"/>
      <c r="B3" s="3"/>
      <c r="C3" s="3"/>
      <c r="D3" s="3"/>
    </row>
    <row r="4" spans="1:7" ht="13.5" customHeight="1" thickBot="1">
      <c r="A4" s="3"/>
      <c r="B4" s="2" t="s">
        <v>10</v>
      </c>
      <c r="E4" s="31" t="s">
        <v>0</v>
      </c>
      <c r="F4" s="13" t="s">
        <v>1</v>
      </c>
      <c r="G4" s="54" t="s">
        <v>2</v>
      </c>
    </row>
    <row r="5" spans="1:7" ht="13.5" customHeight="1" thickBot="1">
      <c r="A5" s="3"/>
      <c r="B5" s="2"/>
      <c r="E5" s="51">
        <v>0</v>
      </c>
      <c r="F5" s="55">
        <f aca="true" t="shared" si="0" ref="F5:F25">IF(E5&lt;=$C$6,BINOMDIST($E5,$C$6,$C$8,FALSE),0)</f>
        <v>9.5367431640625E-07</v>
      </c>
      <c r="G5" s="56">
        <f aca="true" t="shared" si="1" ref="G5:G25">IF(E5&lt;=$C$6,BINOMDIST($E5,$C$6,$C$8,TRUE),1)</f>
        <v>9.5367431640625E-07</v>
      </c>
    </row>
    <row r="6" spans="1:7" ht="13.5" customHeight="1" thickBot="1">
      <c r="A6" s="3"/>
      <c r="B6" s="9" t="s">
        <v>3</v>
      </c>
      <c r="C6" s="10">
        <v>20</v>
      </c>
      <c r="E6" s="52">
        <v>1</v>
      </c>
      <c r="F6" s="47">
        <f t="shared" si="0"/>
        <v>1.9073486328125034E-05</v>
      </c>
      <c r="G6" s="41">
        <f t="shared" si="1"/>
        <v>2.002716064453125E-05</v>
      </c>
    </row>
    <row r="7" spans="1:7" ht="13.5" customHeight="1" thickBot="1">
      <c r="A7" s="3"/>
      <c r="B7" s="3"/>
      <c r="E7" s="52">
        <v>2</v>
      </c>
      <c r="F7" s="47">
        <f t="shared" si="0"/>
        <v>0.00018119812011718755</v>
      </c>
      <c r="G7" s="41">
        <f t="shared" si="1"/>
        <v>0.00020122528076171875</v>
      </c>
    </row>
    <row r="8" spans="1:7" ht="13.5" customHeight="1" thickBot="1">
      <c r="A8" s="3"/>
      <c r="B8" s="9" t="s">
        <v>4</v>
      </c>
      <c r="C8" s="10">
        <v>0.5</v>
      </c>
      <c r="E8" s="52">
        <v>3</v>
      </c>
      <c r="F8" s="47">
        <f t="shared" si="0"/>
        <v>0.0010871887207031263</v>
      </c>
      <c r="G8" s="41">
        <f t="shared" si="1"/>
        <v>0.0012884140014648442</v>
      </c>
    </row>
    <row r="9" spans="1:7" ht="13.5" customHeight="1">
      <c r="A9" s="3"/>
      <c r="E9" s="52">
        <v>4</v>
      </c>
      <c r="F9" s="47">
        <f t="shared" si="0"/>
        <v>0.004620552062988275</v>
      </c>
      <c r="G9" s="41">
        <f t="shared" si="1"/>
        <v>0.0059089660644531285</v>
      </c>
    </row>
    <row r="10" spans="1:7" ht="13.5" customHeight="1">
      <c r="A10" s="3"/>
      <c r="E10" s="52">
        <v>5</v>
      </c>
      <c r="F10" s="47">
        <f t="shared" si="0"/>
        <v>0.014785766601562502</v>
      </c>
      <c r="G10" s="41">
        <f t="shared" si="1"/>
        <v>0.020694732666015635</v>
      </c>
    </row>
    <row r="11" spans="1:7" ht="13.5" customHeight="1">
      <c r="A11" s="3"/>
      <c r="E11" s="52">
        <v>6</v>
      </c>
      <c r="F11" s="47">
        <f t="shared" si="0"/>
        <v>0.03696441650390626</v>
      </c>
      <c r="G11" s="41">
        <f t="shared" si="1"/>
        <v>0.0576591491699219</v>
      </c>
    </row>
    <row r="12" spans="1:7" ht="13.5" customHeight="1">
      <c r="A12" s="3"/>
      <c r="E12" s="52">
        <v>7</v>
      </c>
      <c r="F12" s="47">
        <f t="shared" si="0"/>
        <v>0.07392883300781246</v>
      </c>
      <c r="G12" s="41">
        <f t="shared" si="1"/>
        <v>0.13158798217773449</v>
      </c>
    </row>
    <row r="13" spans="1:7" ht="13.5" customHeight="1">
      <c r="A13" s="3"/>
      <c r="E13" s="52">
        <v>8</v>
      </c>
      <c r="F13" s="47">
        <f t="shared" si="0"/>
        <v>0.12013435363769531</v>
      </c>
      <c r="G13" s="41">
        <f t="shared" si="1"/>
        <v>0.25172233581542974</v>
      </c>
    </row>
    <row r="14" spans="1:7" ht="13.5" customHeight="1">
      <c r="A14" s="3"/>
      <c r="E14" s="52">
        <v>9</v>
      </c>
      <c r="F14" s="47">
        <f t="shared" si="0"/>
        <v>0.1601791381835937</v>
      </c>
      <c r="G14" s="41">
        <f t="shared" si="1"/>
        <v>0.4119014739990235</v>
      </c>
    </row>
    <row r="15" spans="1:7" ht="13.5" customHeight="1">
      <c r="A15" s="3"/>
      <c r="E15" s="52">
        <v>10</v>
      </c>
      <c r="F15" s="47">
        <f t="shared" si="0"/>
        <v>0.17619705200195307</v>
      </c>
      <c r="G15" s="41">
        <f t="shared" si="1"/>
        <v>0.5880985260009766</v>
      </c>
    </row>
    <row r="16" spans="1:7" ht="13.5" customHeight="1">
      <c r="A16" s="3"/>
      <c r="E16" s="52">
        <v>11</v>
      </c>
      <c r="F16" s="47">
        <f t="shared" si="0"/>
        <v>0.1601791381835937</v>
      </c>
      <c r="G16" s="41">
        <f t="shared" si="1"/>
        <v>0.7482776641845703</v>
      </c>
    </row>
    <row r="17" spans="1:7" ht="13.5" customHeight="1">
      <c r="A17" s="3"/>
      <c r="E17" s="52">
        <v>12</v>
      </c>
      <c r="F17" s="47">
        <f t="shared" si="0"/>
        <v>0.12013435363769531</v>
      </c>
      <c r="G17" s="41">
        <f t="shared" si="1"/>
        <v>0.8684120178222655</v>
      </c>
    </row>
    <row r="18" spans="1:7" ht="13.5" customHeight="1">
      <c r="A18" s="3"/>
      <c r="E18" s="52">
        <v>13</v>
      </c>
      <c r="F18" s="47">
        <f t="shared" si="0"/>
        <v>0.07392883300781247</v>
      </c>
      <c r="G18" s="41">
        <f t="shared" si="1"/>
        <v>0.9423408508300781</v>
      </c>
    </row>
    <row r="19" spans="1:7" ht="13.5" customHeight="1">
      <c r="A19" s="3"/>
      <c r="E19" s="52">
        <v>14</v>
      </c>
      <c r="F19" s="47">
        <f t="shared" si="0"/>
        <v>0.03696441650390626</v>
      </c>
      <c r="G19" s="41">
        <f t="shared" si="1"/>
        <v>0.9793052673339844</v>
      </c>
    </row>
    <row r="20" spans="1:7" ht="13.5" customHeight="1">
      <c r="A20" s="3"/>
      <c r="E20" s="52">
        <v>15</v>
      </c>
      <c r="F20" s="47">
        <f t="shared" si="0"/>
        <v>0.014785766601562502</v>
      </c>
      <c r="G20" s="41">
        <f t="shared" si="1"/>
        <v>0.9940910339355469</v>
      </c>
    </row>
    <row r="21" spans="1:7" ht="13.5" customHeight="1">
      <c r="A21" s="3"/>
      <c r="E21" s="52">
        <v>16</v>
      </c>
      <c r="F21" s="47">
        <f t="shared" si="0"/>
        <v>0.004620552062988275</v>
      </c>
      <c r="G21" s="41">
        <f t="shared" si="1"/>
        <v>0.9987115859985352</v>
      </c>
    </row>
    <row r="22" spans="1:7" ht="13.5" customHeight="1">
      <c r="A22" s="3"/>
      <c r="E22" s="52">
        <v>17</v>
      </c>
      <c r="F22" s="47">
        <f t="shared" si="0"/>
        <v>0.001087188720703126</v>
      </c>
      <c r="G22" s="41">
        <f t="shared" si="1"/>
        <v>0.9997987747192383</v>
      </c>
    </row>
    <row r="23" spans="1:7" ht="13.5" customHeight="1">
      <c r="A23" s="3"/>
      <c r="E23" s="52">
        <v>18</v>
      </c>
      <c r="F23" s="47">
        <f t="shared" si="0"/>
        <v>0.00018119812011718753</v>
      </c>
      <c r="G23" s="41">
        <f t="shared" si="1"/>
        <v>0.9999799728393555</v>
      </c>
    </row>
    <row r="24" spans="1:7" ht="13.5" customHeight="1">
      <c r="A24" s="3"/>
      <c r="E24" s="52">
        <v>19</v>
      </c>
      <c r="F24" s="47">
        <f t="shared" si="0"/>
        <v>1.9073486328125E-05</v>
      </c>
      <c r="G24" s="41">
        <f t="shared" si="1"/>
        <v>0.9999990463256836</v>
      </c>
    </row>
    <row r="25" spans="1:7" ht="13.5" customHeight="1" thickBot="1">
      <c r="A25" s="3"/>
      <c r="E25" s="53">
        <v>20</v>
      </c>
      <c r="F25" s="49">
        <f t="shared" si="0"/>
        <v>9.5367431640625E-07</v>
      </c>
      <c r="G25" s="44">
        <f t="shared" si="1"/>
        <v>1</v>
      </c>
    </row>
    <row r="27" ht="13.5" customHeight="1">
      <c r="A27" s="2"/>
    </row>
  </sheetData>
  <sheetProtection/>
  <mergeCells count="1">
    <mergeCell ref="B2:O2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2:O105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5.28125" style="1" customWidth="1"/>
    <col min="2" max="16384" width="9.140625" style="1" customWidth="1"/>
  </cols>
  <sheetData>
    <row r="1" s="5" customFormat="1" ht="13.5" customHeight="1" thickBot="1"/>
    <row r="2" spans="2:15" s="6" customFormat="1" ht="26.25" customHeight="1" thickBot="1">
      <c r="B2" s="61" t="s">
        <v>12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</row>
    <row r="3" spans="1:4" ht="13.5" customHeight="1" thickBot="1">
      <c r="A3" s="3"/>
      <c r="B3" s="3"/>
      <c r="C3" s="3"/>
      <c r="D3" s="3"/>
    </row>
    <row r="4" spans="1:7" ht="13.5" customHeight="1" thickBot="1">
      <c r="A4" s="3"/>
      <c r="B4" s="2" t="s">
        <v>13</v>
      </c>
      <c r="E4" s="31" t="s">
        <v>0</v>
      </c>
      <c r="F4" s="13" t="s">
        <v>1</v>
      </c>
      <c r="G4" s="54" t="s">
        <v>2</v>
      </c>
    </row>
    <row r="5" spans="1:7" ht="13.5" customHeight="1">
      <c r="A5" s="3"/>
      <c r="B5" s="2" t="s">
        <v>5</v>
      </c>
      <c r="E5" s="51">
        <v>0</v>
      </c>
      <c r="F5" s="55">
        <f aca="true" t="shared" si="0" ref="F5:F36">IF(E5&lt;=$C$7,BINOMDIST($E5,$C$7,$C$9,FALSE),0)</f>
        <v>9.313225746154793E-10</v>
      </c>
      <c r="G5" s="56">
        <f aca="true" t="shared" si="1" ref="G5:G36">IF(E5&lt;=$C$7,BINOMDIST($E5,$C$7,$C$9,TRUE),1)</f>
        <v>9.313225746154793E-10</v>
      </c>
    </row>
    <row r="6" spans="1:7" ht="13.5" customHeight="1" thickBot="1">
      <c r="A6" s="3"/>
      <c r="E6" s="52">
        <v>1</v>
      </c>
      <c r="F6" s="47">
        <f t="shared" si="0"/>
        <v>2.793967723846436E-08</v>
      </c>
      <c r="G6" s="41">
        <f t="shared" si="1"/>
        <v>2.8870999813079864E-08</v>
      </c>
    </row>
    <row r="7" spans="1:7" ht="13.5" customHeight="1" thickBot="1">
      <c r="A7" s="3"/>
      <c r="B7" s="9" t="s">
        <v>3</v>
      </c>
      <c r="C7" s="10">
        <v>30</v>
      </c>
      <c r="E7" s="52">
        <v>2</v>
      </c>
      <c r="F7" s="47">
        <f t="shared" si="0"/>
        <v>4.051253199577334E-07</v>
      </c>
      <c r="G7" s="41">
        <f t="shared" si="1"/>
        <v>4.3399631977081267E-07</v>
      </c>
    </row>
    <row r="8" spans="1:7" ht="13.5" customHeight="1" thickBot="1">
      <c r="A8" s="3"/>
      <c r="B8" s="3"/>
      <c r="E8" s="52">
        <v>3</v>
      </c>
      <c r="F8" s="47">
        <f t="shared" si="0"/>
        <v>3.781169652938836E-06</v>
      </c>
      <c r="G8" s="41">
        <f t="shared" si="1"/>
        <v>4.215165972709661E-06</v>
      </c>
    </row>
    <row r="9" spans="1:7" ht="13.5" customHeight="1" thickBot="1">
      <c r="A9" s="3"/>
      <c r="B9" s="9" t="s">
        <v>4</v>
      </c>
      <c r="C9" s="10">
        <v>0.5</v>
      </c>
      <c r="E9" s="52">
        <v>4</v>
      </c>
      <c r="F9" s="47">
        <f t="shared" si="0"/>
        <v>2.5522895157337233E-05</v>
      </c>
      <c r="G9" s="41">
        <f t="shared" si="1"/>
        <v>2.9738061130046844E-05</v>
      </c>
    </row>
    <row r="10" spans="1:7" ht="13.5" customHeight="1">
      <c r="A10" s="3"/>
      <c r="E10" s="52">
        <v>5</v>
      </c>
      <c r="F10" s="47">
        <f t="shared" si="0"/>
        <v>0.00013271905481815344</v>
      </c>
      <c r="G10" s="41">
        <f t="shared" si="1"/>
        <v>0.00016245711594820044</v>
      </c>
    </row>
    <row r="11" spans="1:7" ht="13.5" customHeight="1">
      <c r="A11" s="3"/>
      <c r="E11" s="52">
        <v>6</v>
      </c>
      <c r="F11" s="47">
        <f t="shared" si="0"/>
        <v>0.0005529960617423047</v>
      </c>
      <c r="G11" s="41">
        <f t="shared" si="1"/>
        <v>0.0007154531776905059</v>
      </c>
    </row>
    <row r="12" spans="1:7" ht="13.5" customHeight="1">
      <c r="A12" s="3"/>
      <c r="E12" s="52">
        <v>7</v>
      </c>
      <c r="F12" s="47">
        <f t="shared" si="0"/>
        <v>0.0018959864974021896</v>
      </c>
      <c r="G12" s="41">
        <f t="shared" si="1"/>
        <v>0.002611439675092698</v>
      </c>
    </row>
    <row r="13" spans="1:7" ht="13.5" customHeight="1">
      <c r="A13" s="3"/>
      <c r="E13" s="52">
        <v>8</v>
      </c>
      <c r="F13" s="47">
        <f t="shared" si="0"/>
        <v>0.005450961180031305</v>
      </c>
      <c r="G13" s="41">
        <f t="shared" si="1"/>
        <v>0.008062400855123998</v>
      </c>
    </row>
    <row r="14" spans="1:7" ht="13.5" customHeight="1">
      <c r="A14" s="3"/>
      <c r="E14" s="52">
        <v>9</v>
      </c>
      <c r="F14" s="47">
        <f t="shared" si="0"/>
        <v>0.013324571773409849</v>
      </c>
      <c r="G14" s="41">
        <f t="shared" si="1"/>
        <v>0.02138697262853385</v>
      </c>
    </row>
    <row r="15" spans="1:7" ht="13.5" customHeight="1">
      <c r="A15" s="3"/>
      <c r="E15" s="52">
        <v>10</v>
      </c>
      <c r="F15" s="47">
        <f t="shared" si="0"/>
        <v>0.027981600724160692</v>
      </c>
      <c r="G15" s="41">
        <f t="shared" si="1"/>
        <v>0.04936857335269451</v>
      </c>
    </row>
    <row r="16" spans="1:7" ht="13.5" customHeight="1">
      <c r="A16" s="3"/>
      <c r="E16" s="52">
        <v>11</v>
      </c>
      <c r="F16" s="47">
        <f t="shared" si="0"/>
        <v>0.050875637680292116</v>
      </c>
      <c r="G16" s="41">
        <f t="shared" si="1"/>
        <v>0.10024421103298661</v>
      </c>
    </row>
    <row r="17" spans="1:7" ht="13.5" customHeight="1">
      <c r="A17" s="3"/>
      <c r="E17" s="52">
        <v>12</v>
      </c>
      <c r="F17" s="47">
        <f t="shared" si="0"/>
        <v>0.08055309299379589</v>
      </c>
      <c r="G17" s="41">
        <f t="shared" si="1"/>
        <v>0.18079730402678254</v>
      </c>
    </row>
    <row r="18" spans="1:7" ht="13.5" customHeight="1">
      <c r="A18" s="3"/>
      <c r="E18" s="52">
        <v>13</v>
      </c>
      <c r="F18" s="47">
        <f t="shared" si="0"/>
        <v>0.1115350518375635</v>
      </c>
      <c r="G18" s="41">
        <f t="shared" si="1"/>
        <v>0.2923323558643462</v>
      </c>
    </row>
    <row r="19" spans="1:7" ht="13.5" customHeight="1">
      <c r="A19" s="3"/>
      <c r="E19" s="52">
        <v>14</v>
      </c>
      <c r="F19" s="47">
        <f t="shared" si="0"/>
        <v>0.13543542008847004</v>
      </c>
      <c r="G19" s="41">
        <f t="shared" si="1"/>
        <v>0.42776777595281623</v>
      </c>
    </row>
    <row r="20" spans="1:7" ht="13.5" customHeight="1">
      <c r="A20" s="3"/>
      <c r="E20" s="52">
        <v>15</v>
      </c>
      <c r="F20" s="47">
        <f t="shared" si="0"/>
        <v>0.14446444809436798</v>
      </c>
      <c r="G20" s="41">
        <f t="shared" si="1"/>
        <v>0.5722322240471838</v>
      </c>
    </row>
    <row r="21" spans="1:7" ht="13.5" customHeight="1">
      <c r="A21" s="3"/>
      <c r="E21" s="52">
        <v>16</v>
      </c>
      <c r="F21" s="47">
        <f t="shared" si="0"/>
        <v>0.13543542008847004</v>
      </c>
      <c r="G21" s="41">
        <f t="shared" si="1"/>
        <v>0.7076676441356538</v>
      </c>
    </row>
    <row r="22" spans="1:7" ht="13.5" customHeight="1">
      <c r="A22" s="3"/>
      <c r="E22" s="52">
        <v>17</v>
      </c>
      <c r="F22" s="47">
        <f t="shared" si="0"/>
        <v>0.1115350518375635</v>
      </c>
      <c r="G22" s="41">
        <f t="shared" si="1"/>
        <v>0.8192026959732175</v>
      </c>
    </row>
    <row r="23" spans="1:7" ht="13.5" customHeight="1">
      <c r="A23" s="3"/>
      <c r="E23" s="52">
        <v>18</v>
      </c>
      <c r="F23" s="47">
        <f t="shared" si="0"/>
        <v>0.08055309299379589</v>
      </c>
      <c r="G23" s="41">
        <f t="shared" si="1"/>
        <v>0.8997557889670134</v>
      </c>
    </row>
    <row r="24" spans="1:7" ht="13.5" customHeight="1">
      <c r="A24" s="3"/>
      <c r="E24" s="52">
        <v>19</v>
      </c>
      <c r="F24" s="47">
        <f t="shared" si="0"/>
        <v>0.050875637680292116</v>
      </c>
      <c r="G24" s="41">
        <f t="shared" si="1"/>
        <v>0.9506314266473055</v>
      </c>
    </row>
    <row r="25" spans="1:7" ht="13.5" customHeight="1">
      <c r="A25" s="3"/>
      <c r="E25" s="52">
        <v>20</v>
      </c>
      <c r="F25" s="47">
        <f t="shared" si="0"/>
        <v>0.02798160072416069</v>
      </c>
      <c r="G25" s="41">
        <f t="shared" si="1"/>
        <v>0.9786130273714662</v>
      </c>
    </row>
    <row r="26" spans="5:7" ht="13.5" customHeight="1">
      <c r="E26" s="52">
        <v>21</v>
      </c>
      <c r="F26" s="47">
        <f t="shared" si="0"/>
        <v>0.013324571773409843</v>
      </c>
      <c r="G26" s="41">
        <f t="shared" si="1"/>
        <v>0.991937599144876</v>
      </c>
    </row>
    <row r="27" spans="1:7" ht="13.5" customHeight="1">
      <c r="A27" s="2"/>
      <c r="E27" s="52">
        <v>22</v>
      </c>
      <c r="F27" s="47">
        <f t="shared" si="0"/>
        <v>0.005450961180031302</v>
      </c>
      <c r="G27" s="41">
        <f t="shared" si="1"/>
        <v>0.9973885603249073</v>
      </c>
    </row>
    <row r="28" spans="5:7" ht="13.5" customHeight="1">
      <c r="E28" s="52">
        <v>23</v>
      </c>
      <c r="F28" s="47">
        <f t="shared" si="0"/>
        <v>0.0018959864974021896</v>
      </c>
      <c r="G28" s="41">
        <f t="shared" si="1"/>
        <v>0.9992845468223095</v>
      </c>
    </row>
    <row r="29" spans="5:7" ht="13.5" customHeight="1">
      <c r="E29" s="52">
        <v>24</v>
      </c>
      <c r="F29" s="47">
        <f t="shared" si="0"/>
        <v>0.0005529960617423047</v>
      </c>
      <c r="G29" s="41">
        <f t="shared" si="1"/>
        <v>0.9998375428840518</v>
      </c>
    </row>
    <row r="30" spans="5:7" ht="13.5" customHeight="1">
      <c r="E30" s="52">
        <v>25</v>
      </c>
      <c r="F30" s="47">
        <f t="shared" si="0"/>
        <v>0.00013271905481815344</v>
      </c>
      <c r="G30" s="41">
        <f t="shared" si="1"/>
        <v>0.99997026193887</v>
      </c>
    </row>
    <row r="31" spans="5:7" ht="13.5" customHeight="1">
      <c r="E31" s="52">
        <v>26</v>
      </c>
      <c r="F31" s="47">
        <f t="shared" si="0"/>
        <v>2.5522895157337233E-05</v>
      </c>
      <c r="G31" s="41">
        <f t="shared" si="1"/>
        <v>0.9999957848340273</v>
      </c>
    </row>
    <row r="32" spans="5:7" ht="13.5" customHeight="1">
      <c r="E32" s="52">
        <v>27</v>
      </c>
      <c r="F32" s="47">
        <f t="shared" si="0"/>
        <v>3.781169652938836E-06</v>
      </c>
      <c r="G32" s="41">
        <f t="shared" si="1"/>
        <v>0.9999995660036802</v>
      </c>
    </row>
    <row r="33" spans="5:7" ht="13.5" customHeight="1">
      <c r="E33" s="52">
        <v>28</v>
      </c>
      <c r="F33" s="47">
        <f t="shared" si="0"/>
        <v>4.051253199577341E-07</v>
      </c>
      <c r="G33" s="41">
        <f t="shared" si="1"/>
        <v>0.9999999711290002</v>
      </c>
    </row>
    <row r="34" spans="5:7" ht="13.5" customHeight="1">
      <c r="E34" s="52">
        <v>29</v>
      </c>
      <c r="F34" s="47">
        <f t="shared" si="0"/>
        <v>2.793967723846436E-08</v>
      </c>
      <c r="G34" s="41">
        <f t="shared" si="1"/>
        <v>0.9999999990686774</v>
      </c>
    </row>
    <row r="35" spans="5:7" ht="13.5" customHeight="1">
      <c r="E35" s="52">
        <v>30</v>
      </c>
      <c r="F35" s="47">
        <f t="shared" si="0"/>
        <v>9.313225746154793E-10</v>
      </c>
      <c r="G35" s="41">
        <f t="shared" si="1"/>
        <v>1</v>
      </c>
    </row>
    <row r="36" spans="5:7" ht="13.5" customHeight="1">
      <c r="E36" s="52">
        <v>31</v>
      </c>
      <c r="F36" s="47">
        <f t="shared" si="0"/>
        <v>0</v>
      </c>
      <c r="G36" s="41">
        <f t="shared" si="1"/>
        <v>1</v>
      </c>
    </row>
    <row r="37" spans="5:7" ht="13.5" customHeight="1">
      <c r="E37" s="52">
        <v>32</v>
      </c>
      <c r="F37" s="47">
        <f aca="true" t="shared" si="2" ref="F37:F68">IF(E37&lt;=$C$7,BINOMDIST($E37,$C$7,$C$9,FALSE),0)</f>
        <v>0</v>
      </c>
      <c r="G37" s="41">
        <f aca="true" t="shared" si="3" ref="G37:G68">IF(E37&lt;=$C$7,BINOMDIST($E37,$C$7,$C$9,TRUE),1)</f>
        <v>1</v>
      </c>
    </row>
    <row r="38" spans="5:7" ht="13.5" customHeight="1">
      <c r="E38" s="52">
        <v>33</v>
      </c>
      <c r="F38" s="47">
        <f t="shared" si="2"/>
        <v>0</v>
      </c>
      <c r="G38" s="41">
        <f t="shared" si="3"/>
        <v>1</v>
      </c>
    </row>
    <row r="39" spans="5:7" ht="13.5" customHeight="1">
      <c r="E39" s="52">
        <v>34</v>
      </c>
      <c r="F39" s="47">
        <f t="shared" si="2"/>
        <v>0</v>
      </c>
      <c r="G39" s="41">
        <f t="shared" si="3"/>
        <v>1</v>
      </c>
    </row>
    <row r="40" spans="5:7" ht="13.5" customHeight="1">
      <c r="E40" s="52">
        <v>35</v>
      </c>
      <c r="F40" s="47">
        <f t="shared" si="2"/>
        <v>0</v>
      </c>
      <c r="G40" s="41">
        <f t="shared" si="3"/>
        <v>1</v>
      </c>
    </row>
    <row r="41" spans="5:7" ht="13.5" customHeight="1">
      <c r="E41" s="52">
        <v>36</v>
      </c>
      <c r="F41" s="47">
        <f t="shared" si="2"/>
        <v>0</v>
      </c>
      <c r="G41" s="41">
        <f t="shared" si="3"/>
        <v>1</v>
      </c>
    </row>
    <row r="42" spans="5:7" ht="13.5" customHeight="1">
      <c r="E42" s="52">
        <v>37</v>
      </c>
      <c r="F42" s="47">
        <f t="shared" si="2"/>
        <v>0</v>
      </c>
      <c r="G42" s="41">
        <f t="shared" si="3"/>
        <v>1</v>
      </c>
    </row>
    <row r="43" spans="5:7" ht="13.5" customHeight="1">
      <c r="E43" s="52">
        <v>38</v>
      </c>
      <c r="F43" s="47">
        <f t="shared" si="2"/>
        <v>0</v>
      </c>
      <c r="G43" s="41">
        <f t="shared" si="3"/>
        <v>1</v>
      </c>
    </row>
    <row r="44" spans="5:7" ht="13.5" customHeight="1">
      <c r="E44" s="52">
        <v>39</v>
      </c>
      <c r="F44" s="47">
        <f t="shared" si="2"/>
        <v>0</v>
      </c>
      <c r="G44" s="41">
        <f t="shared" si="3"/>
        <v>1</v>
      </c>
    </row>
    <row r="45" spans="5:7" ht="13.5" customHeight="1">
      <c r="E45" s="52">
        <v>40</v>
      </c>
      <c r="F45" s="47">
        <f t="shared" si="2"/>
        <v>0</v>
      </c>
      <c r="G45" s="41">
        <f t="shared" si="3"/>
        <v>1</v>
      </c>
    </row>
    <row r="46" spans="5:7" ht="13.5" customHeight="1">
      <c r="E46" s="52">
        <v>41</v>
      </c>
      <c r="F46" s="47">
        <f t="shared" si="2"/>
        <v>0</v>
      </c>
      <c r="G46" s="41">
        <f t="shared" si="3"/>
        <v>1</v>
      </c>
    </row>
    <row r="47" spans="5:7" ht="13.5" customHeight="1">
      <c r="E47" s="52">
        <v>42</v>
      </c>
      <c r="F47" s="47">
        <f t="shared" si="2"/>
        <v>0</v>
      </c>
      <c r="G47" s="41">
        <f t="shared" si="3"/>
        <v>1</v>
      </c>
    </row>
    <row r="48" spans="5:7" ht="13.5" customHeight="1">
      <c r="E48" s="52">
        <v>43</v>
      </c>
      <c r="F48" s="47">
        <f t="shared" si="2"/>
        <v>0</v>
      </c>
      <c r="G48" s="41">
        <f t="shared" si="3"/>
        <v>1</v>
      </c>
    </row>
    <row r="49" spans="5:7" ht="13.5" customHeight="1">
      <c r="E49" s="52">
        <v>44</v>
      </c>
      <c r="F49" s="47">
        <f t="shared" si="2"/>
        <v>0</v>
      </c>
      <c r="G49" s="41">
        <f t="shared" si="3"/>
        <v>1</v>
      </c>
    </row>
    <row r="50" spans="5:7" ht="13.5" customHeight="1">
      <c r="E50" s="52">
        <v>45</v>
      </c>
      <c r="F50" s="47">
        <f t="shared" si="2"/>
        <v>0</v>
      </c>
      <c r="G50" s="41">
        <f t="shared" si="3"/>
        <v>1</v>
      </c>
    </row>
    <row r="51" spans="5:7" ht="13.5" customHeight="1">
      <c r="E51" s="52">
        <v>46</v>
      </c>
      <c r="F51" s="47">
        <f t="shared" si="2"/>
        <v>0</v>
      </c>
      <c r="G51" s="41">
        <f t="shared" si="3"/>
        <v>1</v>
      </c>
    </row>
    <row r="52" spans="5:7" ht="13.5" customHeight="1">
      <c r="E52" s="52">
        <v>47</v>
      </c>
      <c r="F52" s="47">
        <f t="shared" si="2"/>
        <v>0</v>
      </c>
      <c r="G52" s="41">
        <f t="shared" si="3"/>
        <v>1</v>
      </c>
    </row>
    <row r="53" spans="5:7" ht="13.5" customHeight="1">
      <c r="E53" s="52">
        <v>48</v>
      </c>
      <c r="F53" s="47">
        <f t="shared" si="2"/>
        <v>0</v>
      </c>
      <c r="G53" s="41">
        <f t="shared" si="3"/>
        <v>1</v>
      </c>
    </row>
    <row r="54" spans="5:7" ht="13.5" customHeight="1">
      <c r="E54" s="52">
        <v>49</v>
      </c>
      <c r="F54" s="47">
        <f t="shared" si="2"/>
        <v>0</v>
      </c>
      <c r="G54" s="41">
        <f t="shared" si="3"/>
        <v>1</v>
      </c>
    </row>
    <row r="55" spans="5:7" ht="13.5" customHeight="1">
      <c r="E55" s="52">
        <v>50</v>
      </c>
      <c r="F55" s="47">
        <f t="shared" si="2"/>
        <v>0</v>
      </c>
      <c r="G55" s="41">
        <f t="shared" si="3"/>
        <v>1</v>
      </c>
    </row>
    <row r="56" spans="5:7" ht="13.5" customHeight="1">
      <c r="E56" s="52">
        <v>51</v>
      </c>
      <c r="F56" s="47">
        <f t="shared" si="2"/>
        <v>0</v>
      </c>
      <c r="G56" s="41">
        <f t="shared" si="3"/>
        <v>1</v>
      </c>
    </row>
    <row r="57" spans="5:7" ht="13.5" customHeight="1">
      <c r="E57" s="52">
        <v>52</v>
      </c>
      <c r="F57" s="47">
        <f t="shared" si="2"/>
        <v>0</v>
      </c>
      <c r="G57" s="41">
        <f t="shared" si="3"/>
        <v>1</v>
      </c>
    </row>
    <row r="58" spans="5:7" ht="13.5" customHeight="1">
      <c r="E58" s="52">
        <v>53</v>
      </c>
      <c r="F58" s="47">
        <f t="shared" si="2"/>
        <v>0</v>
      </c>
      <c r="G58" s="41">
        <f t="shared" si="3"/>
        <v>1</v>
      </c>
    </row>
    <row r="59" spans="5:7" ht="13.5" customHeight="1">
      <c r="E59" s="52">
        <v>54</v>
      </c>
      <c r="F59" s="47">
        <f t="shared" si="2"/>
        <v>0</v>
      </c>
      <c r="G59" s="41">
        <f t="shared" si="3"/>
        <v>1</v>
      </c>
    </row>
    <row r="60" spans="5:7" ht="13.5" customHeight="1">
      <c r="E60" s="52">
        <v>55</v>
      </c>
      <c r="F60" s="47">
        <f t="shared" si="2"/>
        <v>0</v>
      </c>
      <c r="G60" s="41">
        <f t="shared" si="3"/>
        <v>1</v>
      </c>
    </row>
    <row r="61" spans="5:7" ht="13.5" customHeight="1">
      <c r="E61" s="52">
        <v>56</v>
      </c>
      <c r="F61" s="47">
        <f t="shared" si="2"/>
        <v>0</v>
      </c>
      <c r="G61" s="41">
        <f t="shared" si="3"/>
        <v>1</v>
      </c>
    </row>
    <row r="62" spans="5:7" ht="13.5" customHeight="1">
      <c r="E62" s="52">
        <v>57</v>
      </c>
      <c r="F62" s="47">
        <f t="shared" si="2"/>
        <v>0</v>
      </c>
      <c r="G62" s="41">
        <f t="shared" si="3"/>
        <v>1</v>
      </c>
    </row>
    <row r="63" spans="5:7" ht="13.5" customHeight="1">
      <c r="E63" s="52">
        <v>58</v>
      </c>
      <c r="F63" s="47">
        <f t="shared" si="2"/>
        <v>0</v>
      </c>
      <c r="G63" s="41">
        <f t="shared" si="3"/>
        <v>1</v>
      </c>
    </row>
    <row r="64" spans="5:7" ht="13.5" customHeight="1">
      <c r="E64" s="52">
        <v>59</v>
      </c>
      <c r="F64" s="47">
        <f t="shared" si="2"/>
        <v>0</v>
      </c>
      <c r="G64" s="41">
        <f t="shared" si="3"/>
        <v>1</v>
      </c>
    </row>
    <row r="65" spans="5:7" ht="13.5" customHeight="1">
      <c r="E65" s="52">
        <v>60</v>
      </c>
      <c r="F65" s="47">
        <f t="shared" si="2"/>
        <v>0</v>
      </c>
      <c r="G65" s="41">
        <f t="shared" si="3"/>
        <v>1</v>
      </c>
    </row>
    <row r="66" spans="5:7" ht="13.5" customHeight="1">
      <c r="E66" s="52">
        <v>61</v>
      </c>
      <c r="F66" s="47">
        <f t="shared" si="2"/>
        <v>0</v>
      </c>
      <c r="G66" s="41">
        <f t="shared" si="3"/>
        <v>1</v>
      </c>
    </row>
    <row r="67" spans="5:7" ht="13.5" customHeight="1">
      <c r="E67" s="52">
        <v>62</v>
      </c>
      <c r="F67" s="47">
        <f t="shared" si="2"/>
        <v>0</v>
      </c>
      <c r="G67" s="41">
        <f t="shared" si="3"/>
        <v>1</v>
      </c>
    </row>
    <row r="68" spans="5:7" ht="13.5" customHeight="1">
      <c r="E68" s="52">
        <v>63</v>
      </c>
      <c r="F68" s="47">
        <f t="shared" si="2"/>
        <v>0</v>
      </c>
      <c r="G68" s="41">
        <f t="shared" si="3"/>
        <v>1</v>
      </c>
    </row>
    <row r="69" spans="5:7" ht="13.5" customHeight="1">
      <c r="E69" s="52">
        <v>64</v>
      </c>
      <c r="F69" s="47">
        <f aca="true" t="shared" si="4" ref="F69:F100">IF(E69&lt;=$C$7,BINOMDIST($E69,$C$7,$C$9,FALSE),0)</f>
        <v>0</v>
      </c>
      <c r="G69" s="41">
        <f aca="true" t="shared" si="5" ref="G69:G105">IF(E69&lt;=$C$7,BINOMDIST($E69,$C$7,$C$9,TRUE),1)</f>
        <v>1</v>
      </c>
    </row>
    <row r="70" spans="5:7" ht="13.5" customHeight="1">
      <c r="E70" s="52">
        <v>65</v>
      </c>
      <c r="F70" s="47">
        <f t="shared" si="4"/>
        <v>0</v>
      </c>
      <c r="G70" s="41">
        <f t="shared" si="5"/>
        <v>1</v>
      </c>
    </row>
    <row r="71" spans="5:7" ht="13.5" customHeight="1">
      <c r="E71" s="52">
        <v>66</v>
      </c>
      <c r="F71" s="47">
        <f t="shared" si="4"/>
        <v>0</v>
      </c>
      <c r="G71" s="41">
        <f t="shared" si="5"/>
        <v>1</v>
      </c>
    </row>
    <row r="72" spans="5:7" ht="13.5" customHeight="1">
      <c r="E72" s="52">
        <v>67</v>
      </c>
      <c r="F72" s="47">
        <f t="shared" si="4"/>
        <v>0</v>
      </c>
      <c r="G72" s="41">
        <f t="shared" si="5"/>
        <v>1</v>
      </c>
    </row>
    <row r="73" spans="5:7" ht="13.5" customHeight="1">
      <c r="E73" s="52">
        <v>68</v>
      </c>
      <c r="F73" s="47">
        <f t="shared" si="4"/>
        <v>0</v>
      </c>
      <c r="G73" s="41">
        <f t="shared" si="5"/>
        <v>1</v>
      </c>
    </row>
    <row r="74" spans="5:7" ht="13.5" customHeight="1">
      <c r="E74" s="52">
        <v>69</v>
      </c>
      <c r="F74" s="47">
        <f t="shared" si="4"/>
        <v>0</v>
      </c>
      <c r="G74" s="41">
        <f t="shared" si="5"/>
        <v>1</v>
      </c>
    </row>
    <row r="75" spans="5:7" ht="13.5" customHeight="1">
      <c r="E75" s="52">
        <v>70</v>
      </c>
      <c r="F75" s="47">
        <f t="shared" si="4"/>
        <v>0</v>
      </c>
      <c r="G75" s="41">
        <f t="shared" si="5"/>
        <v>1</v>
      </c>
    </row>
    <row r="76" spans="5:7" ht="13.5" customHeight="1">
      <c r="E76" s="52">
        <v>71</v>
      </c>
      <c r="F76" s="47">
        <f t="shared" si="4"/>
        <v>0</v>
      </c>
      <c r="G76" s="41">
        <f t="shared" si="5"/>
        <v>1</v>
      </c>
    </row>
    <row r="77" spans="5:7" ht="13.5" customHeight="1">
      <c r="E77" s="52">
        <v>72</v>
      </c>
      <c r="F77" s="47">
        <f t="shared" si="4"/>
        <v>0</v>
      </c>
      <c r="G77" s="41">
        <f t="shared" si="5"/>
        <v>1</v>
      </c>
    </row>
    <row r="78" spans="5:7" ht="13.5" customHeight="1">
      <c r="E78" s="52">
        <v>73</v>
      </c>
      <c r="F78" s="47">
        <f t="shared" si="4"/>
        <v>0</v>
      </c>
      <c r="G78" s="41">
        <f t="shared" si="5"/>
        <v>1</v>
      </c>
    </row>
    <row r="79" spans="5:7" ht="13.5" customHeight="1">
      <c r="E79" s="52">
        <v>74</v>
      </c>
      <c r="F79" s="47">
        <f t="shared" si="4"/>
        <v>0</v>
      </c>
      <c r="G79" s="41">
        <f t="shared" si="5"/>
        <v>1</v>
      </c>
    </row>
    <row r="80" spans="5:7" ht="13.5" customHeight="1">
      <c r="E80" s="52">
        <v>75</v>
      </c>
      <c r="F80" s="47">
        <f t="shared" si="4"/>
        <v>0</v>
      </c>
      <c r="G80" s="41">
        <f t="shared" si="5"/>
        <v>1</v>
      </c>
    </row>
    <row r="81" spans="5:7" ht="13.5" customHeight="1">
      <c r="E81" s="52">
        <v>76</v>
      </c>
      <c r="F81" s="47">
        <f t="shared" si="4"/>
        <v>0</v>
      </c>
      <c r="G81" s="41">
        <f t="shared" si="5"/>
        <v>1</v>
      </c>
    </row>
    <row r="82" spans="5:7" ht="13.5" customHeight="1">
      <c r="E82" s="52">
        <v>77</v>
      </c>
      <c r="F82" s="47">
        <f t="shared" si="4"/>
        <v>0</v>
      </c>
      <c r="G82" s="41">
        <f t="shared" si="5"/>
        <v>1</v>
      </c>
    </row>
    <row r="83" spans="5:7" ht="13.5" customHeight="1">
      <c r="E83" s="52">
        <v>78</v>
      </c>
      <c r="F83" s="47">
        <f t="shared" si="4"/>
        <v>0</v>
      </c>
      <c r="G83" s="41">
        <f t="shared" si="5"/>
        <v>1</v>
      </c>
    </row>
    <row r="84" spans="5:7" ht="13.5" customHeight="1">
      <c r="E84" s="52">
        <v>79</v>
      </c>
      <c r="F84" s="47">
        <f t="shared" si="4"/>
        <v>0</v>
      </c>
      <c r="G84" s="41">
        <f t="shared" si="5"/>
        <v>1</v>
      </c>
    </row>
    <row r="85" spans="5:7" ht="13.5" customHeight="1">
      <c r="E85" s="52">
        <v>80</v>
      </c>
      <c r="F85" s="47">
        <f t="shared" si="4"/>
        <v>0</v>
      </c>
      <c r="G85" s="41">
        <f t="shared" si="5"/>
        <v>1</v>
      </c>
    </row>
    <row r="86" spans="5:7" ht="13.5" customHeight="1">
      <c r="E86" s="52">
        <v>81</v>
      </c>
      <c r="F86" s="47">
        <f t="shared" si="4"/>
        <v>0</v>
      </c>
      <c r="G86" s="41">
        <f t="shared" si="5"/>
        <v>1</v>
      </c>
    </row>
    <row r="87" spans="5:7" ht="13.5" customHeight="1">
      <c r="E87" s="52">
        <v>82</v>
      </c>
      <c r="F87" s="47">
        <f t="shared" si="4"/>
        <v>0</v>
      </c>
      <c r="G87" s="41">
        <f t="shared" si="5"/>
        <v>1</v>
      </c>
    </row>
    <row r="88" spans="5:7" ht="13.5" customHeight="1">
      <c r="E88" s="52">
        <v>83</v>
      </c>
      <c r="F88" s="47">
        <f t="shared" si="4"/>
        <v>0</v>
      </c>
      <c r="G88" s="41">
        <f t="shared" si="5"/>
        <v>1</v>
      </c>
    </row>
    <row r="89" spans="5:7" ht="13.5" customHeight="1">
      <c r="E89" s="52">
        <v>84</v>
      </c>
      <c r="F89" s="47">
        <f t="shared" si="4"/>
        <v>0</v>
      </c>
      <c r="G89" s="41">
        <f t="shared" si="5"/>
        <v>1</v>
      </c>
    </row>
    <row r="90" spans="5:7" ht="13.5" customHeight="1">
      <c r="E90" s="52">
        <v>85</v>
      </c>
      <c r="F90" s="47">
        <f t="shared" si="4"/>
        <v>0</v>
      </c>
      <c r="G90" s="41">
        <f t="shared" si="5"/>
        <v>1</v>
      </c>
    </row>
    <row r="91" spans="5:7" ht="13.5" customHeight="1">
      <c r="E91" s="52">
        <v>86</v>
      </c>
      <c r="F91" s="47">
        <f t="shared" si="4"/>
        <v>0</v>
      </c>
      <c r="G91" s="41">
        <f t="shared" si="5"/>
        <v>1</v>
      </c>
    </row>
    <row r="92" spans="5:7" ht="13.5" customHeight="1">
      <c r="E92" s="52">
        <v>87</v>
      </c>
      <c r="F92" s="47">
        <f t="shared" si="4"/>
        <v>0</v>
      </c>
      <c r="G92" s="41">
        <f t="shared" si="5"/>
        <v>1</v>
      </c>
    </row>
    <row r="93" spans="5:7" ht="13.5" customHeight="1">
      <c r="E93" s="52">
        <v>88</v>
      </c>
      <c r="F93" s="47">
        <f t="shared" si="4"/>
        <v>0</v>
      </c>
      <c r="G93" s="41">
        <f t="shared" si="5"/>
        <v>1</v>
      </c>
    </row>
    <row r="94" spans="5:7" ht="13.5" customHeight="1">
      <c r="E94" s="52">
        <v>89</v>
      </c>
      <c r="F94" s="47">
        <f t="shared" si="4"/>
        <v>0</v>
      </c>
      <c r="G94" s="41">
        <f t="shared" si="5"/>
        <v>1</v>
      </c>
    </row>
    <row r="95" spans="5:7" ht="13.5" customHeight="1">
      <c r="E95" s="52">
        <v>90</v>
      </c>
      <c r="F95" s="47">
        <f t="shared" si="4"/>
        <v>0</v>
      </c>
      <c r="G95" s="41">
        <f t="shared" si="5"/>
        <v>1</v>
      </c>
    </row>
    <row r="96" spans="5:7" ht="13.5" customHeight="1">
      <c r="E96" s="52">
        <v>91</v>
      </c>
      <c r="F96" s="47">
        <f t="shared" si="4"/>
        <v>0</v>
      </c>
      <c r="G96" s="41">
        <f t="shared" si="5"/>
        <v>1</v>
      </c>
    </row>
    <row r="97" spans="5:7" ht="13.5" customHeight="1">
      <c r="E97" s="52">
        <v>92</v>
      </c>
      <c r="F97" s="47">
        <f t="shared" si="4"/>
        <v>0</v>
      </c>
      <c r="G97" s="41">
        <f t="shared" si="5"/>
        <v>1</v>
      </c>
    </row>
    <row r="98" spans="5:7" ht="13.5" customHeight="1">
      <c r="E98" s="52">
        <v>93</v>
      </c>
      <c r="F98" s="47">
        <f t="shared" si="4"/>
        <v>0</v>
      </c>
      <c r="G98" s="41">
        <f t="shared" si="5"/>
        <v>1</v>
      </c>
    </row>
    <row r="99" spans="5:7" ht="13.5" customHeight="1">
      <c r="E99" s="52">
        <v>94</v>
      </c>
      <c r="F99" s="47">
        <f t="shared" si="4"/>
        <v>0</v>
      </c>
      <c r="G99" s="41">
        <f t="shared" si="5"/>
        <v>1</v>
      </c>
    </row>
    <row r="100" spans="5:7" ht="13.5" customHeight="1">
      <c r="E100" s="52">
        <v>95</v>
      </c>
      <c r="F100" s="47">
        <f t="shared" si="4"/>
        <v>0</v>
      </c>
      <c r="G100" s="41">
        <f t="shared" si="5"/>
        <v>1</v>
      </c>
    </row>
    <row r="101" spans="5:7" ht="13.5" customHeight="1">
      <c r="E101" s="52">
        <v>96</v>
      </c>
      <c r="F101" s="47">
        <f>IF(E101&lt;=$C$7,BINOMDIST($E101,$C$7,$C$9,FALSE),0)</f>
        <v>0</v>
      </c>
      <c r="G101" s="41">
        <f t="shared" si="5"/>
        <v>1</v>
      </c>
    </row>
    <row r="102" spans="5:7" ht="13.5" customHeight="1">
      <c r="E102" s="52">
        <v>97</v>
      </c>
      <c r="F102" s="47">
        <f>IF(E102&lt;=$C$7,BINOMDIST($E102,$C$7,$C$9,FALSE),0)</f>
        <v>0</v>
      </c>
      <c r="G102" s="41">
        <f t="shared" si="5"/>
        <v>1</v>
      </c>
    </row>
    <row r="103" spans="5:7" ht="13.5" customHeight="1">
      <c r="E103" s="52">
        <v>98</v>
      </c>
      <c r="F103" s="47">
        <f>IF(E103&lt;=$C$7,BINOMDIST($E103,$C$7,$C$9,FALSE),0)</f>
        <v>0</v>
      </c>
      <c r="G103" s="41">
        <f t="shared" si="5"/>
        <v>1</v>
      </c>
    </row>
    <row r="104" spans="5:7" ht="13.5" customHeight="1">
      <c r="E104" s="52">
        <v>99</v>
      </c>
      <c r="F104" s="47">
        <f>IF(E104&lt;=$C$7,BINOMDIST($E104,$C$7,$C$9,FALSE),0)</f>
        <v>0</v>
      </c>
      <c r="G104" s="41">
        <f t="shared" si="5"/>
        <v>1</v>
      </c>
    </row>
    <row r="105" spans="5:7" ht="13.5" customHeight="1">
      <c r="E105" s="52">
        <v>100</v>
      </c>
      <c r="F105" s="47">
        <f>IF(E105&lt;=$C$7,BINOMDIST($E105,$C$7,$C$9,FALSE),0)</f>
        <v>0</v>
      </c>
      <c r="G105" s="41">
        <f t="shared" si="5"/>
        <v>1</v>
      </c>
    </row>
  </sheetData>
  <sheetProtection/>
  <mergeCells count="1">
    <mergeCell ref="B2:O2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2:O27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5.28125" style="1" customWidth="1"/>
    <col min="2" max="16384" width="9.140625" style="1" customWidth="1"/>
  </cols>
  <sheetData>
    <row r="1" s="5" customFormat="1" ht="13.5" customHeight="1" thickBot="1"/>
    <row r="2" spans="2:15" s="6" customFormat="1" ht="26.25" customHeight="1" thickBot="1">
      <c r="B2" s="61" t="s">
        <v>20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</row>
    <row r="3" spans="1:4" ht="13.5" customHeight="1" thickBot="1">
      <c r="A3" s="3"/>
      <c r="B3" s="3"/>
      <c r="C3" s="3"/>
      <c r="D3" s="3"/>
    </row>
    <row r="4" spans="1:7" ht="13.5" customHeight="1" thickBot="1">
      <c r="A4" s="3"/>
      <c r="B4" s="9" t="s">
        <v>4</v>
      </c>
      <c r="C4" s="10">
        <v>0.25</v>
      </c>
      <c r="E4" s="31" t="s">
        <v>0</v>
      </c>
      <c r="F4" s="13" t="s">
        <v>1</v>
      </c>
      <c r="G4" s="14" t="s">
        <v>2</v>
      </c>
    </row>
    <row r="5" spans="1:7" ht="13.5" customHeight="1">
      <c r="A5" s="3"/>
      <c r="B5" s="3"/>
      <c r="E5" s="51">
        <v>0</v>
      </c>
      <c r="F5" s="39">
        <f>$C$4*(1-$C$4)^(E5)</f>
        <v>0.25</v>
      </c>
      <c r="G5" s="38">
        <f>SUM($F$5:F5)</f>
        <v>0.25</v>
      </c>
    </row>
    <row r="6" spans="1:7" ht="13.5" customHeight="1">
      <c r="A6" s="3"/>
      <c r="E6" s="52">
        <v>1</v>
      </c>
      <c r="F6" s="39">
        <f aca="true" t="shared" si="0" ref="F6:F25">$C$4*(1-$C$4)^(E6)</f>
        <v>0.1875</v>
      </c>
      <c r="G6" s="41">
        <f>SUM($F$5:F6)</f>
        <v>0.4375</v>
      </c>
    </row>
    <row r="7" spans="1:7" ht="13.5" customHeight="1">
      <c r="A7" s="3"/>
      <c r="E7" s="52">
        <v>2</v>
      </c>
      <c r="F7" s="39">
        <f t="shared" si="0"/>
        <v>0.140625</v>
      </c>
      <c r="G7" s="41">
        <f>SUM($F$5:F7)</f>
        <v>0.578125</v>
      </c>
    </row>
    <row r="8" spans="1:7" ht="13.5" customHeight="1">
      <c r="A8" s="3"/>
      <c r="E8" s="52">
        <v>3</v>
      </c>
      <c r="F8" s="39">
        <f t="shared" si="0"/>
        <v>0.10546875</v>
      </c>
      <c r="G8" s="41">
        <f>SUM($F$5:F8)</f>
        <v>0.68359375</v>
      </c>
    </row>
    <row r="9" spans="1:7" ht="13.5" customHeight="1">
      <c r="A9" s="3"/>
      <c r="E9" s="52">
        <v>4</v>
      </c>
      <c r="F9" s="39">
        <f t="shared" si="0"/>
        <v>0.0791015625</v>
      </c>
      <c r="G9" s="41">
        <f>SUM($F$5:F9)</f>
        <v>0.7626953125</v>
      </c>
    </row>
    <row r="10" spans="1:7" ht="13.5" customHeight="1">
      <c r="A10" s="3"/>
      <c r="E10" s="52">
        <v>5</v>
      </c>
      <c r="F10" s="39">
        <f t="shared" si="0"/>
        <v>0.059326171875</v>
      </c>
      <c r="G10" s="41">
        <f>SUM($F$5:F10)</f>
        <v>0.822021484375</v>
      </c>
    </row>
    <row r="11" spans="1:7" ht="13.5" customHeight="1">
      <c r="A11" s="3"/>
      <c r="E11" s="52">
        <v>6</v>
      </c>
      <c r="F11" s="39">
        <f t="shared" si="0"/>
        <v>0.04449462890625</v>
      </c>
      <c r="G11" s="41">
        <f>SUM($F$5:F11)</f>
        <v>0.86651611328125</v>
      </c>
    </row>
    <row r="12" spans="1:7" ht="13.5" customHeight="1">
      <c r="A12" s="3"/>
      <c r="E12" s="52">
        <v>7</v>
      </c>
      <c r="F12" s="39">
        <f t="shared" si="0"/>
        <v>0.0333709716796875</v>
      </c>
      <c r="G12" s="41">
        <f>SUM($F$5:F12)</f>
        <v>0.8998870849609375</v>
      </c>
    </row>
    <row r="13" spans="1:7" ht="13.5" customHeight="1">
      <c r="A13" s="3"/>
      <c r="E13" s="52">
        <v>8</v>
      </c>
      <c r="F13" s="39">
        <f t="shared" si="0"/>
        <v>0.025028228759765625</v>
      </c>
      <c r="G13" s="41">
        <f>SUM($F$5:F13)</f>
        <v>0.9249153137207031</v>
      </c>
    </row>
    <row r="14" spans="1:7" ht="13.5" customHeight="1">
      <c r="A14" s="3"/>
      <c r="E14" s="52">
        <v>9</v>
      </c>
      <c r="F14" s="39">
        <f t="shared" si="0"/>
        <v>0.01877117156982422</v>
      </c>
      <c r="G14" s="41">
        <f>SUM($F$5:F14)</f>
        <v>0.9436864852905273</v>
      </c>
    </row>
    <row r="15" spans="1:7" ht="13.5" customHeight="1">
      <c r="A15" s="3"/>
      <c r="E15" s="52">
        <v>10</v>
      </c>
      <c r="F15" s="39">
        <f t="shared" si="0"/>
        <v>0.014078378677368164</v>
      </c>
      <c r="G15" s="41">
        <f>SUM($F$5:F15)</f>
        <v>0.9577648639678955</v>
      </c>
    </row>
    <row r="16" spans="1:7" ht="13.5" customHeight="1">
      <c r="A16" s="3"/>
      <c r="E16" s="52">
        <v>11</v>
      </c>
      <c r="F16" s="39">
        <f t="shared" si="0"/>
        <v>0.010558784008026123</v>
      </c>
      <c r="G16" s="41">
        <f>SUM($F$5:F16)</f>
        <v>0.9683236479759216</v>
      </c>
    </row>
    <row r="17" spans="1:7" ht="13.5" customHeight="1">
      <c r="A17" s="3"/>
      <c r="E17" s="52">
        <v>12</v>
      </c>
      <c r="F17" s="39">
        <f t="shared" si="0"/>
        <v>0.007919088006019592</v>
      </c>
      <c r="G17" s="41">
        <f>SUM($F$5:F17)</f>
        <v>0.9762427359819412</v>
      </c>
    </row>
    <row r="18" spans="1:7" ht="13.5" customHeight="1">
      <c r="A18" s="3"/>
      <c r="E18" s="52">
        <v>13</v>
      </c>
      <c r="F18" s="39">
        <f t="shared" si="0"/>
        <v>0.005939316004514694</v>
      </c>
      <c r="G18" s="41">
        <f>SUM($F$5:F18)</f>
        <v>0.9821820519864559</v>
      </c>
    </row>
    <row r="19" spans="1:7" ht="13.5" customHeight="1">
      <c r="A19" s="3"/>
      <c r="E19" s="52">
        <v>14</v>
      </c>
      <c r="F19" s="39">
        <f t="shared" si="0"/>
        <v>0.004454487003386021</v>
      </c>
      <c r="G19" s="41">
        <f>SUM($F$5:F19)</f>
        <v>0.9866365389898419</v>
      </c>
    </row>
    <row r="20" spans="1:7" ht="13.5" customHeight="1">
      <c r="A20" s="3"/>
      <c r="E20" s="52">
        <v>15</v>
      </c>
      <c r="F20" s="39">
        <f t="shared" si="0"/>
        <v>0.0033408652525395155</v>
      </c>
      <c r="G20" s="41">
        <f>SUM($F$5:F20)</f>
        <v>0.9899774042423815</v>
      </c>
    </row>
    <row r="21" spans="1:7" ht="13.5" customHeight="1">
      <c r="A21" s="3"/>
      <c r="E21" s="52">
        <v>16</v>
      </c>
      <c r="F21" s="39">
        <f t="shared" si="0"/>
        <v>0.0025056489394046366</v>
      </c>
      <c r="G21" s="41">
        <f>SUM($F$5:F21)</f>
        <v>0.9924830531817861</v>
      </c>
    </row>
    <row r="22" spans="1:7" ht="13.5" customHeight="1">
      <c r="A22" s="3"/>
      <c r="E22" s="52">
        <v>17</v>
      </c>
      <c r="F22" s="39">
        <f t="shared" si="0"/>
        <v>0.0018792367045534775</v>
      </c>
      <c r="G22" s="41">
        <f>SUM($F$5:F22)</f>
        <v>0.9943622898863396</v>
      </c>
    </row>
    <row r="23" spans="1:7" ht="13.5" customHeight="1">
      <c r="A23" s="3"/>
      <c r="E23" s="52">
        <v>18</v>
      </c>
      <c r="F23" s="39">
        <f t="shared" si="0"/>
        <v>0.001409427528415108</v>
      </c>
      <c r="G23" s="41">
        <f>SUM($F$5:F23)</f>
        <v>0.9957717174147547</v>
      </c>
    </row>
    <row r="24" spans="1:7" ht="13.5" customHeight="1">
      <c r="A24" s="3"/>
      <c r="E24" s="52">
        <v>19</v>
      </c>
      <c r="F24" s="39">
        <f t="shared" si="0"/>
        <v>0.001057070646311331</v>
      </c>
      <c r="G24" s="41">
        <f>SUM($F$5:F24)</f>
        <v>0.996828788061066</v>
      </c>
    </row>
    <row r="25" spans="1:7" ht="13.5" customHeight="1" thickBot="1">
      <c r="A25" s="3"/>
      <c r="E25" s="53">
        <v>20</v>
      </c>
      <c r="F25" s="39">
        <f t="shared" si="0"/>
        <v>0.0007928029847334983</v>
      </c>
      <c r="G25" s="44">
        <f>SUM($F$5:F25)</f>
        <v>0.9976215910457995</v>
      </c>
    </row>
    <row r="27" ht="13.5" customHeight="1">
      <c r="A27" s="2"/>
    </row>
  </sheetData>
  <sheetProtection/>
  <mergeCells count="1">
    <mergeCell ref="B2:O2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2:O27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5.28125" style="1" customWidth="1"/>
    <col min="2" max="16384" width="9.140625" style="1" customWidth="1"/>
  </cols>
  <sheetData>
    <row r="1" s="5" customFormat="1" ht="13.5" customHeight="1" thickBot="1"/>
    <row r="2" spans="2:15" s="6" customFormat="1" ht="26.25" customHeight="1" thickBot="1">
      <c r="B2" s="61" t="s">
        <v>17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</row>
    <row r="3" spans="1:4" ht="13.5" customHeight="1" thickBot="1">
      <c r="A3" s="3"/>
      <c r="B3" s="3"/>
      <c r="C3" s="3"/>
      <c r="D3" s="3"/>
    </row>
    <row r="4" spans="1:7" ht="13.5" customHeight="1" thickBot="1">
      <c r="A4" s="3"/>
      <c r="B4" s="9" t="s">
        <v>4</v>
      </c>
      <c r="C4" s="10">
        <v>0.25</v>
      </c>
      <c r="E4" s="31" t="s">
        <v>0</v>
      </c>
      <c r="F4" s="13" t="s">
        <v>1</v>
      </c>
      <c r="G4" s="54" t="s">
        <v>2</v>
      </c>
    </row>
    <row r="5" spans="1:7" ht="13.5" customHeight="1">
      <c r="A5" s="3"/>
      <c r="B5" s="3"/>
      <c r="E5" s="51">
        <v>0</v>
      </c>
      <c r="F5" s="55">
        <v>0</v>
      </c>
      <c r="G5" s="56">
        <v>0</v>
      </c>
    </row>
    <row r="6" spans="1:7" ht="13.5" customHeight="1">
      <c r="A6" s="3"/>
      <c r="E6" s="52">
        <v>1</v>
      </c>
      <c r="F6" s="47">
        <f>$C$4*(1-$C$4)^(E6-1)</f>
        <v>0.25</v>
      </c>
      <c r="G6" s="41">
        <f>SUM($F$6:F6)</f>
        <v>0.25</v>
      </c>
    </row>
    <row r="7" spans="1:7" ht="13.5" customHeight="1">
      <c r="A7" s="3"/>
      <c r="E7" s="52">
        <v>2</v>
      </c>
      <c r="F7" s="47">
        <f aca="true" t="shared" si="0" ref="F7:F25">$C$4*(1-$C$4)^(E7-1)</f>
        <v>0.1875</v>
      </c>
      <c r="G7" s="41">
        <f>SUM($F$6:F7)</f>
        <v>0.4375</v>
      </c>
    </row>
    <row r="8" spans="1:7" ht="13.5" customHeight="1">
      <c r="A8" s="3"/>
      <c r="E8" s="52">
        <v>3</v>
      </c>
      <c r="F8" s="47">
        <f t="shared" si="0"/>
        <v>0.140625</v>
      </c>
      <c r="G8" s="41">
        <f>SUM($F$6:F8)</f>
        <v>0.578125</v>
      </c>
    </row>
    <row r="9" spans="1:7" ht="13.5" customHeight="1">
      <c r="A9" s="3"/>
      <c r="E9" s="52">
        <v>4</v>
      </c>
      <c r="F9" s="47">
        <f t="shared" si="0"/>
        <v>0.10546875</v>
      </c>
      <c r="G9" s="41">
        <f>SUM($F$6:F9)</f>
        <v>0.68359375</v>
      </c>
    </row>
    <row r="10" spans="1:7" ht="13.5" customHeight="1">
      <c r="A10" s="3"/>
      <c r="E10" s="52">
        <v>5</v>
      </c>
      <c r="F10" s="47">
        <f t="shared" si="0"/>
        <v>0.0791015625</v>
      </c>
      <c r="G10" s="41">
        <f>SUM($F$6:F10)</f>
        <v>0.7626953125</v>
      </c>
    </row>
    <row r="11" spans="1:7" ht="13.5" customHeight="1">
      <c r="A11" s="3"/>
      <c r="E11" s="52">
        <v>6</v>
      </c>
      <c r="F11" s="47">
        <f t="shared" si="0"/>
        <v>0.059326171875</v>
      </c>
      <c r="G11" s="41">
        <f>SUM($F$6:F11)</f>
        <v>0.822021484375</v>
      </c>
    </row>
    <row r="12" spans="1:7" ht="13.5" customHeight="1">
      <c r="A12" s="3"/>
      <c r="E12" s="52">
        <v>7</v>
      </c>
      <c r="F12" s="47">
        <f t="shared" si="0"/>
        <v>0.04449462890625</v>
      </c>
      <c r="G12" s="41">
        <f>SUM($F$6:F12)</f>
        <v>0.86651611328125</v>
      </c>
    </row>
    <row r="13" spans="1:7" ht="13.5" customHeight="1">
      <c r="A13" s="3"/>
      <c r="E13" s="52">
        <v>8</v>
      </c>
      <c r="F13" s="47">
        <f t="shared" si="0"/>
        <v>0.0333709716796875</v>
      </c>
      <c r="G13" s="41">
        <f>SUM($F$6:F13)</f>
        <v>0.8998870849609375</v>
      </c>
    </row>
    <row r="14" spans="1:7" ht="13.5" customHeight="1">
      <c r="A14" s="3"/>
      <c r="E14" s="52">
        <v>9</v>
      </c>
      <c r="F14" s="47">
        <f t="shared" si="0"/>
        <v>0.025028228759765625</v>
      </c>
      <c r="G14" s="41">
        <f>SUM($F$6:F14)</f>
        <v>0.9249153137207031</v>
      </c>
    </row>
    <row r="15" spans="1:7" ht="13.5" customHeight="1">
      <c r="A15" s="3"/>
      <c r="E15" s="52">
        <v>10</v>
      </c>
      <c r="F15" s="47">
        <f t="shared" si="0"/>
        <v>0.01877117156982422</v>
      </c>
      <c r="G15" s="41">
        <f>SUM($F$6:F15)</f>
        <v>0.9436864852905273</v>
      </c>
    </row>
    <row r="16" spans="1:7" ht="13.5" customHeight="1">
      <c r="A16" s="3"/>
      <c r="E16" s="52">
        <v>11</v>
      </c>
      <c r="F16" s="47">
        <f t="shared" si="0"/>
        <v>0.014078378677368164</v>
      </c>
      <c r="G16" s="41">
        <f>SUM($F$6:F16)</f>
        <v>0.9577648639678955</v>
      </c>
    </row>
    <row r="17" spans="1:7" ht="13.5" customHeight="1">
      <c r="A17" s="3"/>
      <c r="E17" s="52">
        <v>12</v>
      </c>
      <c r="F17" s="47">
        <f t="shared" si="0"/>
        <v>0.010558784008026123</v>
      </c>
      <c r="G17" s="41">
        <f>SUM($F$6:F17)</f>
        <v>0.9683236479759216</v>
      </c>
    </row>
    <row r="18" spans="1:7" ht="13.5" customHeight="1">
      <c r="A18" s="3"/>
      <c r="E18" s="52">
        <v>13</v>
      </c>
      <c r="F18" s="47">
        <f t="shared" si="0"/>
        <v>0.007919088006019592</v>
      </c>
      <c r="G18" s="41">
        <f>SUM($F$6:F18)</f>
        <v>0.9762427359819412</v>
      </c>
    </row>
    <row r="19" spans="1:7" ht="13.5" customHeight="1">
      <c r="A19" s="3"/>
      <c r="E19" s="52">
        <v>14</v>
      </c>
      <c r="F19" s="47">
        <f t="shared" si="0"/>
        <v>0.005939316004514694</v>
      </c>
      <c r="G19" s="41">
        <f>SUM($F$6:F19)</f>
        <v>0.9821820519864559</v>
      </c>
    </row>
    <row r="20" spans="1:7" ht="13.5" customHeight="1">
      <c r="A20" s="3"/>
      <c r="E20" s="52">
        <v>15</v>
      </c>
      <c r="F20" s="47">
        <f t="shared" si="0"/>
        <v>0.004454487003386021</v>
      </c>
      <c r="G20" s="41">
        <f>SUM($F$6:F20)</f>
        <v>0.9866365389898419</v>
      </c>
    </row>
    <row r="21" spans="1:7" ht="13.5" customHeight="1">
      <c r="A21" s="3"/>
      <c r="E21" s="52">
        <v>16</v>
      </c>
      <c r="F21" s="47">
        <f t="shared" si="0"/>
        <v>0.0033408652525395155</v>
      </c>
      <c r="G21" s="41">
        <f>SUM($F$6:F21)</f>
        <v>0.9899774042423815</v>
      </c>
    </row>
    <row r="22" spans="1:7" ht="13.5" customHeight="1">
      <c r="A22" s="3"/>
      <c r="E22" s="52">
        <v>17</v>
      </c>
      <c r="F22" s="47">
        <f t="shared" si="0"/>
        <v>0.0025056489394046366</v>
      </c>
      <c r="G22" s="41">
        <f>SUM($F$6:F22)</f>
        <v>0.9924830531817861</v>
      </c>
    </row>
    <row r="23" spans="1:7" ht="13.5" customHeight="1">
      <c r="A23" s="3"/>
      <c r="E23" s="52">
        <v>18</v>
      </c>
      <c r="F23" s="47">
        <f t="shared" si="0"/>
        <v>0.0018792367045534775</v>
      </c>
      <c r="G23" s="41">
        <f>SUM($F$6:F23)</f>
        <v>0.9943622898863396</v>
      </c>
    </row>
    <row r="24" spans="1:7" ht="13.5" customHeight="1">
      <c r="A24" s="3"/>
      <c r="E24" s="52">
        <v>19</v>
      </c>
      <c r="F24" s="47">
        <f t="shared" si="0"/>
        <v>0.001409427528415108</v>
      </c>
      <c r="G24" s="41">
        <f>SUM($F$6:F24)</f>
        <v>0.9957717174147547</v>
      </c>
    </row>
    <row r="25" spans="1:7" ht="13.5" customHeight="1" thickBot="1">
      <c r="A25" s="3"/>
      <c r="E25" s="53">
        <v>20</v>
      </c>
      <c r="F25" s="49">
        <f t="shared" si="0"/>
        <v>0.001057070646311331</v>
      </c>
      <c r="G25" s="44">
        <f>SUM($F$6:F25)</f>
        <v>0.996828788061066</v>
      </c>
    </row>
    <row r="27" ht="13.5" customHeight="1">
      <c r="A27" s="2"/>
    </row>
  </sheetData>
  <sheetProtection/>
  <mergeCells count="1">
    <mergeCell ref="B2:O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0"/>
  </sheetPr>
  <dimension ref="A2:Q27"/>
  <sheetViews>
    <sheetView zoomScalePageLayoutView="0" workbookViewId="0" topLeftCell="A1">
      <selection activeCell="C10" sqref="B9:C10"/>
    </sheetView>
  </sheetViews>
  <sheetFormatPr defaultColWidth="7.8515625" defaultRowHeight="13.5" customHeight="1"/>
  <cols>
    <col min="1" max="1" width="5.28125" style="1" customWidth="1"/>
    <col min="2" max="16384" width="7.8515625" style="1" customWidth="1"/>
  </cols>
  <sheetData>
    <row r="1" s="5" customFormat="1" ht="13.5" customHeight="1" thickBot="1"/>
    <row r="2" spans="2:17" s="6" customFormat="1" ht="26.25" customHeight="1" thickBot="1">
      <c r="B2" s="4" t="s">
        <v>19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8"/>
    </row>
    <row r="3" spans="1:4" ht="13.5" customHeight="1" thickBot="1">
      <c r="A3" s="3"/>
      <c r="B3" s="3"/>
      <c r="C3" s="3"/>
      <c r="D3" s="3"/>
    </row>
    <row r="4" spans="1:9" ht="13.5" customHeight="1" thickBot="1">
      <c r="A4" s="3"/>
      <c r="B4" s="9" t="s">
        <v>8</v>
      </c>
      <c r="C4" s="10">
        <v>8</v>
      </c>
      <c r="E4" s="11" t="s">
        <v>0</v>
      </c>
      <c r="F4" s="12" t="s">
        <v>1</v>
      </c>
      <c r="G4" s="13" t="s">
        <v>1</v>
      </c>
      <c r="H4" s="14" t="s">
        <v>2</v>
      </c>
      <c r="I4" s="14" t="s">
        <v>2</v>
      </c>
    </row>
    <row r="5" spans="1:9" ht="13.5" customHeight="1" thickBot="1">
      <c r="A5" s="3"/>
      <c r="B5" s="3"/>
      <c r="E5" s="15">
        <v>0</v>
      </c>
      <c r="F5" s="16">
        <f aca="true" t="shared" si="0" ref="F5:F25">COMBIN(E5+$C$4-1,$C$4-1)*POWER($C$6,$C$4)*POWER(1-$C$6,E5)</f>
        <v>0.016796159999999997</v>
      </c>
      <c r="G5" s="17">
        <f>NEGBINOMDIST(E5,$C$4,$C$6)</f>
        <v>0.016796159999999994</v>
      </c>
      <c r="H5" s="18">
        <f>SUM($F$5:F5)</f>
        <v>0.016796159999999997</v>
      </c>
      <c r="I5" s="19">
        <f aca="true" t="shared" si="1" ref="I5:I25">1-BINOMDIST($C$4-1,E5+$C$4,$C$6,TRUE)</f>
        <v>0.01679615999999995</v>
      </c>
    </row>
    <row r="6" spans="1:9" ht="13.5" customHeight="1" thickBot="1">
      <c r="A6" s="3"/>
      <c r="B6" s="9" t="s">
        <v>4</v>
      </c>
      <c r="C6" s="10">
        <v>0.6</v>
      </c>
      <c r="E6" s="20">
        <v>1</v>
      </c>
      <c r="F6" s="21">
        <f t="shared" si="0"/>
        <v>0.053747711999999996</v>
      </c>
      <c r="G6" s="22">
        <f aca="true" t="shared" si="2" ref="G6:G25">NEGBINOMDIST(E6,$C$4,$C$6)</f>
        <v>0.05374771200000003</v>
      </c>
      <c r="H6" s="23">
        <f>SUM($F$5:F6)</f>
        <v>0.070543872</v>
      </c>
      <c r="I6" s="24">
        <f t="shared" si="1"/>
        <v>0.07054387200000001</v>
      </c>
    </row>
    <row r="7" spans="1:9" ht="13.5" customHeight="1">
      <c r="A7" s="3"/>
      <c r="E7" s="20">
        <v>2</v>
      </c>
      <c r="F7" s="21">
        <f t="shared" si="0"/>
        <v>0.09674588160000001</v>
      </c>
      <c r="G7" s="22">
        <f t="shared" si="2"/>
        <v>0.0967458816</v>
      </c>
      <c r="H7" s="23">
        <f>SUM($F$5:F7)</f>
        <v>0.1672897536</v>
      </c>
      <c r="I7" s="24">
        <f t="shared" si="1"/>
        <v>0.16728975359999987</v>
      </c>
    </row>
    <row r="8" spans="1:9" ht="13.5" customHeight="1">
      <c r="A8" s="3"/>
      <c r="E8" s="20">
        <v>3</v>
      </c>
      <c r="F8" s="21">
        <f t="shared" si="0"/>
        <v>0.12899450880000002</v>
      </c>
      <c r="G8" s="22">
        <f t="shared" si="2"/>
        <v>0.12899450880000005</v>
      </c>
      <c r="H8" s="23">
        <f>SUM($F$5:F8)</f>
        <v>0.29628426240000005</v>
      </c>
      <c r="I8" s="24">
        <f t="shared" si="1"/>
        <v>0.29628426239999983</v>
      </c>
    </row>
    <row r="9" spans="1:9" ht="13.5" customHeight="1">
      <c r="A9" s="3"/>
      <c r="B9" s="60" t="s">
        <v>21</v>
      </c>
      <c r="C9" s="60"/>
      <c r="E9" s="20">
        <v>4</v>
      </c>
      <c r="F9" s="25">
        <f t="shared" si="0"/>
        <v>0.14189395968000004</v>
      </c>
      <c r="G9" s="22">
        <f t="shared" si="2"/>
        <v>0.14189395968000001</v>
      </c>
      <c r="H9" s="23">
        <f>SUM($F$5:F9)</f>
        <v>0.4381782220800001</v>
      </c>
      <c r="I9" s="24">
        <f t="shared" si="1"/>
        <v>0.4381782220799997</v>
      </c>
    </row>
    <row r="10" spans="1:9" ht="13.5" customHeight="1">
      <c r="A10" s="3"/>
      <c r="B10" s="60" t="s">
        <v>22</v>
      </c>
      <c r="C10" s="60"/>
      <c r="E10" s="20">
        <v>5</v>
      </c>
      <c r="F10" s="25">
        <f t="shared" si="0"/>
        <v>0.13621820129280007</v>
      </c>
      <c r="G10" s="22">
        <f t="shared" si="2"/>
        <v>0.13621820129280002</v>
      </c>
      <c r="H10" s="23">
        <f>SUM($F$5:F10)</f>
        <v>0.5743964233728002</v>
      </c>
      <c r="I10" s="24">
        <f t="shared" si="1"/>
        <v>0.5743964233728</v>
      </c>
    </row>
    <row r="11" spans="1:9" ht="13.5" customHeight="1">
      <c r="A11" s="3"/>
      <c r="E11" s="20">
        <v>6</v>
      </c>
      <c r="F11" s="21">
        <f t="shared" si="0"/>
        <v>0.11805577445376005</v>
      </c>
      <c r="G11" s="22">
        <f t="shared" si="2"/>
        <v>0.11805577445376002</v>
      </c>
      <c r="H11" s="23">
        <f>SUM($F$5:F11)</f>
        <v>0.6924521978265602</v>
      </c>
      <c r="I11" s="24">
        <f>1-BINOMDIST($C$4-1,E11+$C$4,$C$6,TRUE)</f>
        <v>0.6924521978265599</v>
      </c>
    </row>
    <row r="12" spans="1:9" ht="13.5" customHeight="1">
      <c r="A12" s="3"/>
      <c r="E12" s="20">
        <v>7</v>
      </c>
      <c r="F12" s="21">
        <f t="shared" si="0"/>
        <v>0.09444461956300805</v>
      </c>
      <c r="G12" s="22">
        <f t="shared" si="2"/>
        <v>0.09444461956300801</v>
      </c>
      <c r="H12" s="23">
        <f>SUM($F$5:F12)</f>
        <v>0.7868968173895683</v>
      </c>
      <c r="I12" s="24">
        <f t="shared" si="1"/>
        <v>0.786896817389568</v>
      </c>
    </row>
    <row r="13" spans="1:9" ht="13.5" customHeight="1">
      <c r="A13" s="3"/>
      <c r="E13" s="20">
        <v>8</v>
      </c>
      <c r="F13" s="21">
        <f t="shared" si="0"/>
        <v>0.07083346467225604</v>
      </c>
      <c r="G13" s="22">
        <f t="shared" si="2"/>
        <v>0.07083346467225599</v>
      </c>
      <c r="H13" s="23">
        <f>SUM($F$5:F13)</f>
        <v>0.8577302820618243</v>
      </c>
      <c r="I13" s="24">
        <f t="shared" si="1"/>
        <v>0.8577302820618239</v>
      </c>
    </row>
    <row r="14" spans="1:9" ht="13.5" customHeight="1">
      <c r="A14" s="3"/>
      <c r="E14" s="20">
        <v>9</v>
      </c>
      <c r="F14" s="21">
        <f t="shared" si="0"/>
        <v>0.050370463766937636</v>
      </c>
      <c r="G14" s="22">
        <f t="shared" si="2"/>
        <v>0.05037046376693761</v>
      </c>
      <c r="H14" s="23">
        <f>SUM($F$5:F14)</f>
        <v>0.908100745828762</v>
      </c>
      <c r="I14" s="24">
        <f t="shared" si="1"/>
        <v>0.9081007458287615</v>
      </c>
    </row>
    <row r="15" spans="1:9" ht="13.5" customHeight="1">
      <c r="A15" s="3"/>
      <c r="E15" s="20">
        <v>10</v>
      </c>
      <c r="F15" s="21">
        <f t="shared" si="0"/>
        <v>0.034251915361517594</v>
      </c>
      <c r="G15" s="22">
        <f t="shared" si="2"/>
        <v>0.03425191536151758</v>
      </c>
      <c r="H15" s="23">
        <f>SUM($F$5:F15)</f>
        <v>0.9423526611902796</v>
      </c>
      <c r="I15" s="24">
        <f t="shared" si="1"/>
        <v>0.942352661190279</v>
      </c>
    </row>
    <row r="16" spans="1:9" ht="13.5" customHeight="1">
      <c r="A16" s="3"/>
      <c r="E16" s="20">
        <v>11</v>
      </c>
      <c r="F16" s="21">
        <f t="shared" si="0"/>
        <v>0.02241943550935697</v>
      </c>
      <c r="G16" s="22">
        <f t="shared" si="2"/>
        <v>0.022419435509356964</v>
      </c>
      <c r="H16" s="23">
        <f>SUM($F$5:F16)</f>
        <v>0.9647720966996366</v>
      </c>
      <c r="I16" s="24">
        <f t="shared" si="1"/>
        <v>0.9647720966996362</v>
      </c>
    </row>
    <row r="17" spans="1:9" ht="13.5" customHeight="1">
      <c r="A17" s="3"/>
      <c r="E17" s="20">
        <v>12</v>
      </c>
      <c r="F17" s="21">
        <f t="shared" si="0"/>
        <v>0.014198975822592757</v>
      </c>
      <c r="G17" s="22">
        <f t="shared" si="2"/>
        <v>0.014198975822592734</v>
      </c>
      <c r="H17" s="23">
        <f>SUM($F$5:F17)</f>
        <v>0.9789710725222294</v>
      </c>
      <c r="I17" s="24">
        <f t="shared" si="1"/>
        <v>0.9789710725222288</v>
      </c>
    </row>
    <row r="18" spans="1:9" ht="13.5" customHeight="1">
      <c r="A18" s="3"/>
      <c r="E18" s="20">
        <v>13</v>
      </c>
      <c r="F18" s="21">
        <f t="shared" si="0"/>
        <v>0.008737831275441695</v>
      </c>
      <c r="G18" s="22">
        <f t="shared" si="2"/>
        <v>0.008737831275441673</v>
      </c>
      <c r="H18" s="23">
        <f>SUM($F$5:F18)</f>
        <v>0.9877089037976711</v>
      </c>
      <c r="I18" s="24">
        <f t="shared" si="1"/>
        <v>0.9877089037976705</v>
      </c>
    </row>
    <row r="19" spans="1:9" ht="13.5" customHeight="1">
      <c r="A19" s="3"/>
      <c r="E19" s="20">
        <v>14</v>
      </c>
      <c r="F19" s="21">
        <f t="shared" si="0"/>
        <v>0.005242698765265017</v>
      </c>
      <c r="G19" s="22">
        <f t="shared" si="2"/>
        <v>0.005242698765265015</v>
      </c>
      <c r="H19" s="23">
        <f>SUM($F$5:F19)</f>
        <v>0.9929516025629361</v>
      </c>
      <c r="I19" s="24">
        <f t="shared" si="1"/>
        <v>0.9929516025629356</v>
      </c>
    </row>
    <row r="20" spans="1:9" ht="13.5" customHeight="1">
      <c r="A20" s="3"/>
      <c r="E20" s="20">
        <v>15</v>
      </c>
      <c r="F20" s="21">
        <f t="shared" si="0"/>
        <v>0.0030757166089554777</v>
      </c>
      <c r="G20" s="22">
        <f t="shared" si="2"/>
        <v>0.0030757166089554764</v>
      </c>
      <c r="H20" s="23">
        <f>SUM($F$5:F20)</f>
        <v>0.9960273191718916</v>
      </c>
      <c r="I20" s="24">
        <f t="shared" si="1"/>
        <v>0.996027319171891</v>
      </c>
    </row>
    <row r="21" spans="1:9" ht="13.5" customHeight="1">
      <c r="A21" s="3"/>
      <c r="E21" s="20">
        <v>16</v>
      </c>
      <c r="F21" s="21">
        <f t="shared" si="0"/>
        <v>0.0017685370501493995</v>
      </c>
      <c r="G21" s="22">
        <f t="shared" si="2"/>
        <v>0.0017685370501493998</v>
      </c>
      <c r="H21" s="23">
        <f>SUM($F$5:F21)</f>
        <v>0.997795856222041</v>
      </c>
      <c r="I21" s="24">
        <f t="shared" si="1"/>
        <v>0.9977958562220404</v>
      </c>
    </row>
    <row r="22" spans="1:9" ht="13.5" customHeight="1">
      <c r="A22" s="3"/>
      <c r="E22" s="20">
        <v>17</v>
      </c>
      <c r="F22" s="21">
        <f t="shared" si="0"/>
        <v>0.0009987032753784846</v>
      </c>
      <c r="G22" s="22">
        <f t="shared" si="2"/>
        <v>0.0009987032753784836</v>
      </c>
      <c r="H22" s="23">
        <f>SUM($F$5:F22)</f>
        <v>0.9987945594974195</v>
      </c>
      <c r="I22" s="24">
        <f t="shared" si="1"/>
        <v>0.9987945594974189</v>
      </c>
    </row>
    <row r="23" spans="1:9" ht="13.5" customHeight="1">
      <c r="A23" s="3"/>
      <c r="E23" s="20">
        <v>18</v>
      </c>
      <c r="F23" s="21">
        <f t="shared" si="0"/>
        <v>0.0005548351529880471</v>
      </c>
      <c r="G23" s="22">
        <f t="shared" si="2"/>
        <v>0.0005548351529880456</v>
      </c>
      <c r="H23" s="23">
        <f>SUM($F$5:F23)</f>
        <v>0.9993493946504075</v>
      </c>
      <c r="I23" s="24">
        <f t="shared" si="1"/>
        <v>0.999349394650407</v>
      </c>
    </row>
    <row r="24" spans="1:9" ht="13.5" customHeight="1">
      <c r="A24" s="3"/>
      <c r="E24" s="20">
        <v>19</v>
      </c>
      <c r="F24" s="21">
        <f t="shared" si="0"/>
        <v>0.00030369924163556257</v>
      </c>
      <c r="G24" s="22">
        <f t="shared" si="2"/>
        <v>0.0003036992416355625</v>
      </c>
      <c r="H24" s="23">
        <f>SUM($F$5:F24)</f>
        <v>0.999653093892043</v>
      </c>
      <c r="I24" s="24">
        <f t="shared" si="1"/>
        <v>0.9996530938920425</v>
      </c>
    </row>
    <row r="25" spans="1:9" ht="13.5" customHeight="1" thickBot="1">
      <c r="A25" s="3"/>
      <c r="E25" s="26">
        <v>20</v>
      </c>
      <c r="F25" s="27">
        <f t="shared" si="0"/>
        <v>0.00016399759048320387</v>
      </c>
      <c r="G25" s="28">
        <f t="shared" si="2"/>
        <v>0.00016399759048320404</v>
      </c>
      <c r="H25" s="29">
        <f>SUM($F$5:F25)</f>
        <v>0.9998170914825263</v>
      </c>
      <c r="I25" s="30">
        <f t="shared" si="1"/>
        <v>0.9998170914825257</v>
      </c>
    </row>
    <row r="27" ht="13.5" customHeight="1">
      <c r="A27" s="2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0"/>
  </sheetPr>
  <dimension ref="A2:Q27"/>
  <sheetViews>
    <sheetView tabSelected="1" zoomScalePageLayoutView="0" workbookViewId="0" topLeftCell="A1">
      <selection activeCell="B9" sqref="B9:C10"/>
    </sheetView>
  </sheetViews>
  <sheetFormatPr defaultColWidth="7.7109375" defaultRowHeight="13.5" customHeight="1"/>
  <cols>
    <col min="1" max="1" width="5.28125" style="1" customWidth="1"/>
    <col min="2" max="6" width="7.7109375" style="1" customWidth="1"/>
    <col min="7" max="7" width="7.7109375" style="0" customWidth="1"/>
    <col min="8" max="16384" width="7.7109375" style="1" customWidth="1"/>
  </cols>
  <sheetData>
    <row r="1" s="5" customFormat="1" ht="13.5" customHeight="1" thickBot="1"/>
    <row r="2" spans="2:17" s="6" customFormat="1" ht="26.25" customHeight="1" thickBot="1">
      <c r="B2" s="61" t="s">
        <v>18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3"/>
    </row>
    <row r="3" spans="1:7" ht="13.5" customHeight="1" thickBot="1">
      <c r="A3" s="3"/>
      <c r="B3" s="3"/>
      <c r="C3" s="3"/>
      <c r="D3" s="3"/>
      <c r="G3" s="1"/>
    </row>
    <row r="4" spans="1:9" ht="13.5" customHeight="1" thickBot="1">
      <c r="A4" s="3"/>
      <c r="B4" s="9" t="s">
        <v>8</v>
      </c>
      <c r="C4" s="10">
        <v>6</v>
      </c>
      <c r="E4" s="31" t="s">
        <v>0</v>
      </c>
      <c r="F4" s="32" t="s">
        <v>1</v>
      </c>
      <c r="G4" s="32" t="s">
        <v>1</v>
      </c>
      <c r="H4" s="33" t="s">
        <v>2</v>
      </c>
      <c r="I4" s="34" t="s">
        <v>2</v>
      </c>
    </row>
    <row r="5" spans="1:9" ht="13.5" customHeight="1" thickBot="1">
      <c r="A5" s="3"/>
      <c r="B5" s="3"/>
      <c r="E5" s="57">
        <f>C4</f>
        <v>6</v>
      </c>
      <c r="F5" s="36">
        <f aca="true" t="shared" si="0" ref="F5:F25">COMBIN(E5-1,$C$4-1)*POWER($C$6,$C$4)*POWER(1-$C$6,E5-$C$4)</f>
        <v>0.015625</v>
      </c>
      <c r="G5" s="45">
        <f>NEGBINOMDIST(E5-$C$4,$C$4,$C$6)</f>
        <v>0.015625000000000007</v>
      </c>
      <c r="H5" s="37">
        <f>SUM($F$5:F5)</f>
        <v>0.015625</v>
      </c>
      <c r="I5" s="38">
        <f aca="true" t="shared" si="1" ref="I5:I25">1-BINOMDIST($C$4-1,E5,$C$6,TRUE)</f>
        <v>0.015625</v>
      </c>
    </row>
    <row r="6" spans="1:9" ht="13.5" customHeight="1" thickBot="1">
      <c r="A6" s="3"/>
      <c r="B6" s="9" t="s">
        <v>4</v>
      </c>
      <c r="C6" s="10">
        <v>0.5</v>
      </c>
      <c r="E6" s="52">
        <f>E5+1</f>
        <v>7</v>
      </c>
      <c r="F6" s="39">
        <f t="shared" si="0"/>
        <v>0.046875</v>
      </c>
      <c r="G6" s="55">
        <f aca="true" t="shared" si="2" ref="G6:G25">NEGBINOMDIST(E6-$C$4,$C$4,$C$6)</f>
        <v>0.046875</v>
      </c>
      <c r="H6" s="40">
        <f>SUM($F$5:F6)</f>
        <v>0.0625</v>
      </c>
      <c r="I6" s="41">
        <f t="shared" si="1"/>
        <v>0.0625</v>
      </c>
    </row>
    <row r="7" spans="1:9" ht="13.5" customHeight="1">
      <c r="A7" s="3"/>
      <c r="E7" s="52">
        <f>E6+1</f>
        <v>8</v>
      </c>
      <c r="F7" s="39">
        <f t="shared" si="0"/>
        <v>0.08203125</v>
      </c>
      <c r="G7" s="55">
        <f t="shared" si="2"/>
        <v>0.08203125000000003</v>
      </c>
      <c r="H7" s="40">
        <f>SUM($F$5:F7)</f>
        <v>0.14453125</v>
      </c>
      <c r="I7" s="41">
        <f t="shared" si="1"/>
        <v>0.14453125</v>
      </c>
    </row>
    <row r="8" spans="1:9" ht="13.5" customHeight="1">
      <c r="A8" s="3"/>
      <c r="E8" s="52">
        <f aca="true" t="shared" si="3" ref="E8:E25">E7+1</f>
        <v>9</v>
      </c>
      <c r="F8" s="39">
        <f t="shared" si="0"/>
        <v>0.109375</v>
      </c>
      <c r="G8" s="55">
        <f t="shared" si="2"/>
        <v>0.10937500000000001</v>
      </c>
      <c r="H8" s="40">
        <f>SUM($F$5:F8)</f>
        <v>0.25390625</v>
      </c>
      <c r="I8" s="41">
        <f t="shared" si="1"/>
        <v>0.25390625</v>
      </c>
    </row>
    <row r="9" spans="1:9" ht="13.5" customHeight="1">
      <c r="A9" s="3"/>
      <c r="B9" s="60" t="s">
        <v>21</v>
      </c>
      <c r="C9" s="60"/>
      <c r="E9" s="52">
        <f t="shared" si="3"/>
        <v>10</v>
      </c>
      <c r="F9" s="39">
        <f t="shared" si="0"/>
        <v>0.123046875</v>
      </c>
      <c r="G9" s="55">
        <f t="shared" si="2"/>
        <v>0.12304687500000007</v>
      </c>
      <c r="H9" s="40">
        <f>SUM($F$5:F9)</f>
        <v>0.376953125</v>
      </c>
      <c r="I9" s="41">
        <f t="shared" si="1"/>
        <v>0.376953125</v>
      </c>
    </row>
    <row r="10" spans="1:9" ht="13.5" customHeight="1">
      <c r="A10" s="3"/>
      <c r="B10" s="60" t="s">
        <v>22</v>
      </c>
      <c r="C10" s="60"/>
      <c r="E10" s="52">
        <f t="shared" si="3"/>
        <v>11</v>
      </c>
      <c r="F10" s="39">
        <f t="shared" si="0"/>
        <v>0.123046875</v>
      </c>
      <c r="G10" s="55">
        <f t="shared" si="2"/>
        <v>0.12304687500000007</v>
      </c>
      <c r="H10" s="40">
        <f>SUM($F$5:F10)</f>
        <v>0.5</v>
      </c>
      <c r="I10" s="41">
        <f>1-BINOMDIST($C$4-1,E10,$C$6,TRUE)</f>
        <v>0.5</v>
      </c>
    </row>
    <row r="11" spans="1:9" ht="13.5" customHeight="1">
      <c r="A11" s="3"/>
      <c r="E11" s="52">
        <f t="shared" si="3"/>
        <v>12</v>
      </c>
      <c r="F11" s="39">
        <f t="shared" si="0"/>
        <v>0.11279296874999999</v>
      </c>
      <c r="G11" s="55">
        <f t="shared" si="2"/>
        <v>0.11279296875000003</v>
      </c>
      <c r="H11" s="40">
        <f>SUM($F$5:F11)</f>
        <v>0.61279296875</v>
      </c>
      <c r="I11" s="41">
        <f>1-BINOMDIST($C$4-1,E11,$C$6,TRUE)</f>
        <v>0.6127929687499999</v>
      </c>
    </row>
    <row r="12" spans="1:9" ht="13.5" customHeight="1">
      <c r="A12" s="3"/>
      <c r="E12" s="52">
        <f t="shared" si="3"/>
        <v>13</v>
      </c>
      <c r="F12" s="39">
        <f t="shared" si="0"/>
        <v>0.0966796875</v>
      </c>
      <c r="G12" s="55">
        <f t="shared" si="2"/>
        <v>0.09667968750000003</v>
      </c>
      <c r="H12" s="40">
        <f>SUM($F$5:F12)</f>
        <v>0.70947265625</v>
      </c>
      <c r="I12" s="41">
        <f t="shared" si="1"/>
        <v>0.70947265625</v>
      </c>
    </row>
    <row r="13" spans="1:9" ht="13.5" customHeight="1">
      <c r="A13" s="3"/>
      <c r="E13" s="52">
        <f t="shared" si="3"/>
        <v>14</v>
      </c>
      <c r="F13" s="39">
        <f t="shared" si="0"/>
        <v>0.07855224609375</v>
      </c>
      <c r="G13" s="55">
        <f t="shared" si="2"/>
        <v>0.07855224609375</v>
      </c>
      <c r="H13" s="58">
        <f>SUM($F$5:F13)</f>
        <v>0.78802490234375</v>
      </c>
      <c r="I13" s="41">
        <f t="shared" si="1"/>
        <v>0.7880249023437499</v>
      </c>
    </row>
    <row r="14" spans="1:9" ht="13.5" customHeight="1">
      <c r="A14" s="3"/>
      <c r="E14" s="52">
        <f t="shared" si="3"/>
        <v>15</v>
      </c>
      <c r="F14" s="39">
        <f t="shared" si="0"/>
        <v>0.06109619140625</v>
      </c>
      <c r="G14" s="55">
        <f t="shared" si="2"/>
        <v>0.06109619140625</v>
      </c>
      <c r="H14" s="40">
        <f>SUM($F$5:F14)</f>
        <v>0.84912109375</v>
      </c>
      <c r="I14" s="41">
        <f t="shared" si="1"/>
        <v>0.84912109375</v>
      </c>
    </row>
    <row r="15" spans="1:9" ht="13.5" customHeight="1">
      <c r="A15" s="3"/>
      <c r="E15" s="52">
        <f t="shared" si="3"/>
        <v>16</v>
      </c>
      <c r="F15" s="39">
        <f t="shared" si="0"/>
        <v>0.0458221435546875</v>
      </c>
      <c r="G15" s="55">
        <f t="shared" si="2"/>
        <v>0.045822143554687514</v>
      </c>
      <c r="H15" s="40">
        <f>SUM($F$5:F15)</f>
        <v>0.8949432373046875</v>
      </c>
      <c r="I15" s="41">
        <f t="shared" si="1"/>
        <v>0.8949432373046875</v>
      </c>
    </row>
    <row r="16" spans="1:9" ht="13.5" customHeight="1">
      <c r="A16" s="3"/>
      <c r="E16" s="52">
        <f t="shared" si="3"/>
        <v>17</v>
      </c>
      <c r="F16" s="39">
        <f t="shared" si="0"/>
        <v>0.0333251953125</v>
      </c>
      <c r="G16" s="55">
        <f t="shared" si="2"/>
        <v>0.03332519531250001</v>
      </c>
      <c r="H16" s="40">
        <f>SUM($F$5:F16)</f>
        <v>0.9282684326171875</v>
      </c>
      <c r="I16" s="41">
        <f t="shared" si="1"/>
        <v>0.9282684326171875</v>
      </c>
    </row>
    <row r="17" spans="1:9" ht="13.5" customHeight="1">
      <c r="A17" s="3"/>
      <c r="E17" s="52">
        <f t="shared" si="3"/>
        <v>18</v>
      </c>
      <c r="F17" s="39">
        <f t="shared" si="0"/>
        <v>0.023605346679687503</v>
      </c>
      <c r="G17" s="55">
        <f t="shared" si="2"/>
        <v>0.023605346679687476</v>
      </c>
      <c r="H17" s="40">
        <f>SUM($F$5:F17)</f>
        <v>0.951873779296875</v>
      </c>
      <c r="I17" s="41">
        <f t="shared" si="1"/>
        <v>0.951873779296875</v>
      </c>
    </row>
    <row r="18" spans="1:9" ht="13.5" customHeight="1">
      <c r="A18" s="3"/>
      <c r="E18" s="52">
        <f t="shared" si="3"/>
        <v>19</v>
      </c>
      <c r="F18" s="39">
        <f t="shared" si="0"/>
        <v>0.0163421630859375</v>
      </c>
      <c r="G18" s="55">
        <f t="shared" si="2"/>
        <v>0.016342163085937507</v>
      </c>
      <c r="H18" s="40">
        <f>SUM($F$5:F18)</f>
        <v>0.9682159423828125</v>
      </c>
      <c r="I18" s="41">
        <f t="shared" si="1"/>
        <v>0.9682159423828125</v>
      </c>
    </row>
    <row r="19" spans="1:9" ht="13.5" customHeight="1">
      <c r="A19" s="3"/>
      <c r="E19" s="52">
        <f t="shared" si="3"/>
        <v>20</v>
      </c>
      <c r="F19" s="39">
        <f t="shared" si="0"/>
        <v>0.011089324951171875</v>
      </c>
      <c r="G19" s="55">
        <f t="shared" si="2"/>
        <v>0.011089324951171875</v>
      </c>
      <c r="H19" s="40">
        <f>SUM($F$5:F19)</f>
        <v>0.9793052673339844</v>
      </c>
      <c r="I19" s="41">
        <f t="shared" si="1"/>
        <v>0.9793052673339844</v>
      </c>
    </row>
    <row r="20" spans="1:9" ht="13.5" customHeight="1">
      <c r="A20" s="3"/>
      <c r="E20" s="52">
        <f t="shared" si="3"/>
        <v>21</v>
      </c>
      <c r="F20" s="39">
        <f t="shared" si="0"/>
        <v>0.007392883300781249</v>
      </c>
      <c r="G20" s="55">
        <f t="shared" si="2"/>
        <v>0.00739288330078125</v>
      </c>
      <c r="H20" s="40">
        <f>SUM($F$5:F20)</f>
        <v>0.9866981506347656</v>
      </c>
      <c r="I20" s="41">
        <f t="shared" si="1"/>
        <v>0.9866981506347656</v>
      </c>
    </row>
    <row r="21" spans="1:9" ht="13.5" customHeight="1">
      <c r="A21" s="3"/>
      <c r="E21" s="52">
        <f t="shared" si="3"/>
        <v>22</v>
      </c>
      <c r="F21" s="39">
        <f t="shared" si="0"/>
        <v>0.004851579666137695</v>
      </c>
      <c r="G21" s="55">
        <f t="shared" si="2"/>
        <v>0.004851579666137706</v>
      </c>
      <c r="H21" s="40">
        <f>SUM($F$5:F21)</f>
        <v>0.9915497303009033</v>
      </c>
      <c r="I21" s="41">
        <f t="shared" si="1"/>
        <v>0.9915497303009033</v>
      </c>
    </row>
    <row r="22" spans="1:9" ht="13.5" customHeight="1">
      <c r="A22" s="3"/>
      <c r="E22" s="52">
        <f t="shared" si="3"/>
        <v>23</v>
      </c>
      <c r="F22" s="39">
        <f t="shared" si="0"/>
        <v>0.0031392574310302734</v>
      </c>
      <c r="G22" s="55">
        <f t="shared" si="2"/>
        <v>0.0031392574310302756</v>
      </c>
      <c r="H22" s="40">
        <f>SUM($F$5:F22)</f>
        <v>0.9946889877319336</v>
      </c>
      <c r="I22" s="41">
        <f t="shared" si="1"/>
        <v>0.9946889877319336</v>
      </c>
    </row>
    <row r="23" spans="1:9" ht="13.5" customHeight="1">
      <c r="A23" s="3"/>
      <c r="E23" s="52">
        <f t="shared" si="3"/>
        <v>24</v>
      </c>
      <c r="F23" s="39">
        <f t="shared" si="0"/>
        <v>0.0020056366920471196</v>
      </c>
      <c r="G23" s="55">
        <f t="shared" si="2"/>
        <v>0.002005636692047118</v>
      </c>
      <c r="H23" s="40">
        <f>SUM($F$5:F23)</f>
        <v>0.9966946244239807</v>
      </c>
      <c r="I23" s="41">
        <f t="shared" si="1"/>
        <v>0.9966946244239807</v>
      </c>
    </row>
    <row r="24" spans="1:9" ht="13.5" customHeight="1">
      <c r="A24" s="3"/>
      <c r="E24" s="52">
        <f t="shared" si="3"/>
        <v>25</v>
      </c>
      <c r="F24" s="39">
        <f t="shared" si="0"/>
        <v>0.0012667179107666013</v>
      </c>
      <c r="G24" s="55">
        <f t="shared" si="2"/>
        <v>0.0012667179107666011</v>
      </c>
      <c r="H24" s="40">
        <f>SUM($F$5:F24)</f>
        <v>0.9979613423347473</v>
      </c>
      <c r="I24" s="41">
        <f t="shared" si="1"/>
        <v>0.9979613423347473</v>
      </c>
    </row>
    <row r="25" spans="1:9" ht="13.5" customHeight="1" thickBot="1">
      <c r="A25" s="3"/>
      <c r="E25" s="53">
        <f t="shared" si="3"/>
        <v>26</v>
      </c>
      <c r="F25" s="42">
        <f t="shared" si="0"/>
        <v>0.0007916986942291259</v>
      </c>
      <c r="G25" s="59">
        <f t="shared" si="2"/>
        <v>0.0007916986942291246</v>
      </c>
      <c r="H25" s="43">
        <f>SUM($F$5:F25)</f>
        <v>0.9987530410289764</v>
      </c>
      <c r="I25" s="44">
        <f t="shared" si="1"/>
        <v>0.9987530410289764</v>
      </c>
    </row>
    <row r="27" spans="1:7" ht="13.5" customHeight="1">
      <c r="A27" s="2"/>
      <c r="G27" s="1"/>
    </row>
  </sheetData>
  <sheetProtection/>
  <mergeCells count="1">
    <mergeCell ref="B2:Q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Root</dc:creator>
  <cp:keywords/>
  <dc:description/>
  <cp:lastModifiedBy>Eszter</cp:lastModifiedBy>
  <dcterms:created xsi:type="dcterms:W3CDTF">2007-11-18T13:17:12Z</dcterms:created>
  <dcterms:modified xsi:type="dcterms:W3CDTF">2013-09-28T17:10:56Z</dcterms:modified>
  <cp:category/>
  <cp:version/>
  <cp:contentType/>
  <cp:contentStatus/>
</cp:coreProperties>
</file>