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120" windowHeight="8880" tabRatio="818" activeTab="0"/>
  </bookViews>
  <sheets>
    <sheet name="Title" sheetId="1" r:id="rId1"/>
    <sheet name="1" sheetId="2" r:id="rId2"/>
    <sheet name="2" sheetId="3" r:id="rId3"/>
    <sheet name="3" sheetId="4" r:id="rId4"/>
    <sheet name="4" sheetId="5" r:id="rId5"/>
    <sheet name="End" sheetId="6" r:id="rId6"/>
    <sheet name="s1" sheetId="7" r:id="rId7"/>
    <sheet name="s2" sheetId="8" r:id="rId8"/>
  </sheets>
  <definedNames/>
  <calcPr fullCalcOnLoad="1"/>
</workbook>
</file>

<file path=xl/sharedStrings.xml><?xml version="1.0" encoding="utf-8"?>
<sst xmlns="http://schemas.openxmlformats.org/spreadsheetml/2006/main" count="45" uniqueCount="39">
  <si>
    <t>pi/2</t>
  </si>
  <si>
    <t>x</t>
  </si>
  <si>
    <t>y</t>
  </si>
  <si>
    <t>Andras Vetier</t>
  </si>
  <si>
    <t>End</t>
  </si>
  <si>
    <t>50 experiments</t>
  </si>
  <si>
    <t>length</t>
  </si>
  <si>
    <t>distance</t>
  </si>
  <si>
    <t>X    rad</t>
  </si>
  <si>
    <t>X   degrees</t>
  </si>
  <si>
    <t>needle   x</t>
  </si>
  <si>
    <t>needle   y</t>
  </si>
  <si>
    <t>Press F9</t>
  </si>
  <si>
    <t>beta</t>
  </si>
  <si>
    <t>orthogonal line segment</t>
  </si>
  <si>
    <t>intersection ?</t>
  </si>
  <si>
    <t>Frequency</t>
  </si>
  <si>
    <t>y = d/2 * sin(x)</t>
  </si>
  <si>
    <t>Buffon's needle problem</t>
  </si>
  <si>
    <t>1 experiment</t>
  </si>
  <si>
    <t>RND1</t>
  </si>
  <si>
    <t>RND2</t>
  </si>
  <si>
    <t>RND4</t>
  </si>
  <si>
    <t>RND5</t>
  </si>
  <si>
    <t>RND6</t>
  </si>
  <si>
    <t>RND7</t>
  </si>
  <si>
    <t xml:space="preserve">  Must be less than 2</t>
  </si>
  <si>
    <t>D = Distance between lines</t>
  </si>
  <si>
    <t>L = Length of the needle</t>
  </si>
  <si>
    <t>Prob</t>
  </si>
  <si>
    <t>Rel freq</t>
  </si>
  <si>
    <t xml:space="preserve"> If   L = 1 , then</t>
  </si>
  <si>
    <t xml:space="preserve"> 2 L = D</t>
  </si>
  <si>
    <t>Set the parameters</t>
  </si>
  <si>
    <t>Point defined by Angle and Distance</t>
  </si>
  <si>
    <t>Intersection characterized by the Point</t>
  </si>
  <si>
    <t>Intersection characterized by the Points</t>
  </si>
  <si>
    <t>ű</t>
  </si>
  <si>
    <t>2010 06 01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</si>
</sst>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  <numFmt numFmtId="177" formatCode="0.0000000000000000"/>
    <numFmt numFmtId="178" formatCode="0.00000000000000000"/>
    <numFmt numFmtId="179" formatCode="0.000000000000000000"/>
    <numFmt numFmtId="180" formatCode="0.0000000000000000000"/>
    <numFmt numFmtId="181" formatCode="0.00000000000000000000"/>
    <numFmt numFmtId="182" formatCode="0.000000000000000000000"/>
    <numFmt numFmtId="183" formatCode="0.0000000000000000000000"/>
    <numFmt numFmtId="184" formatCode="0.00000000000000000000000"/>
    <numFmt numFmtId="185" formatCode="0.000000000000000000000000"/>
    <numFmt numFmtId="186" formatCode="0.0000000000000000000000000"/>
    <numFmt numFmtId="187" formatCode="0.00000000000000000000000000"/>
    <numFmt numFmtId="188" formatCode="0.0"/>
    <numFmt numFmtId="189" formatCode="0.000000000000000000000000000000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2"/>
      <name val="Arial"/>
      <family val="2"/>
    </font>
    <font>
      <sz val="14"/>
      <name val="Arial"/>
      <family val="2"/>
    </font>
    <font>
      <sz val="14"/>
      <color indexed="53"/>
      <name val="Arial"/>
      <family val="2"/>
    </font>
    <font>
      <b/>
      <sz val="72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.25"/>
      <color indexed="8"/>
      <name val="Arial"/>
      <family val="2"/>
    </font>
    <font>
      <b/>
      <sz val="10.5"/>
      <color indexed="8"/>
      <name val="Arial"/>
      <family val="2"/>
    </font>
    <font>
      <b/>
      <sz val="12"/>
      <color indexed="53"/>
      <name val="Arial"/>
      <family val="2"/>
    </font>
    <font>
      <b/>
      <sz val="8"/>
      <color indexed="8"/>
      <name val="Arial"/>
      <family val="2"/>
    </font>
    <font>
      <b/>
      <sz val="12"/>
      <color indexed="17"/>
      <name val="Arial"/>
      <family val="2"/>
    </font>
    <font>
      <sz val="4.75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2" fontId="0" fillId="0" borderId="17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2" fontId="0" fillId="0" borderId="21" xfId="0" applyNumberFormat="1" applyFont="1" applyFill="1" applyBorder="1" applyAlignment="1">
      <alignment horizontal="left"/>
    </xf>
    <xf numFmtId="2" fontId="0" fillId="0" borderId="22" xfId="0" applyNumberFormat="1" applyFont="1" applyFill="1" applyBorder="1" applyAlignment="1">
      <alignment horizontal="left"/>
    </xf>
    <xf numFmtId="2" fontId="0" fillId="0" borderId="23" xfId="0" applyNumberFormat="1" applyFont="1" applyFill="1" applyBorder="1" applyAlignment="1">
      <alignment horizontal="left"/>
    </xf>
    <xf numFmtId="2" fontId="0" fillId="0" borderId="24" xfId="0" applyNumberFormat="1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2" fontId="0" fillId="33" borderId="17" xfId="0" applyNumberFormat="1" applyFont="1" applyFill="1" applyBorder="1" applyAlignment="1">
      <alignment horizontal="left"/>
    </xf>
    <xf numFmtId="2" fontId="0" fillId="33" borderId="27" xfId="0" applyNumberFormat="1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2" fontId="0" fillId="33" borderId="13" xfId="0" applyNumberFormat="1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0" fillId="0" borderId="0" xfId="0" applyFont="1" applyAlignment="1">
      <alignment/>
    </xf>
    <xf numFmtId="2" fontId="0" fillId="0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left"/>
    </xf>
    <xf numFmtId="0" fontId="12" fillId="34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35" borderId="16" xfId="0" applyFont="1" applyFill="1" applyBorder="1" applyAlignment="1">
      <alignment horizontal="left" vertical="center"/>
    </xf>
    <xf numFmtId="0" fontId="10" fillId="35" borderId="29" xfId="0" applyFont="1" applyFill="1" applyBorder="1" applyAlignment="1">
      <alignment horizontal="left" vertical="center"/>
    </xf>
    <xf numFmtId="0" fontId="10" fillId="35" borderId="30" xfId="0" applyFont="1" applyFill="1" applyBorder="1" applyAlignment="1">
      <alignment horizontal="left" vertical="center"/>
    </xf>
    <xf numFmtId="0" fontId="10" fillId="35" borderId="31" xfId="0" applyFont="1" applyFill="1" applyBorder="1" applyAlignment="1">
      <alignment horizontal="left" vertical="center"/>
    </xf>
    <xf numFmtId="0" fontId="10" fillId="35" borderId="32" xfId="0" applyFont="1" applyFill="1" applyBorder="1" applyAlignment="1">
      <alignment horizontal="left" vertical="center"/>
    </xf>
    <xf numFmtId="0" fontId="10" fillId="35" borderId="33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/>
    </xf>
    <xf numFmtId="0" fontId="9" fillId="35" borderId="30" xfId="0" applyFont="1" applyFill="1" applyBorder="1" applyAlignment="1">
      <alignment/>
    </xf>
    <xf numFmtId="0" fontId="9" fillId="35" borderId="31" xfId="0" applyFont="1" applyFill="1" applyBorder="1" applyAlignment="1">
      <alignment/>
    </xf>
    <xf numFmtId="0" fontId="9" fillId="35" borderId="32" xfId="0" applyFont="1" applyFill="1" applyBorder="1" applyAlignment="1">
      <alignment/>
    </xf>
    <xf numFmtId="0" fontId="9" fillId="35" borderId="3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5"/>
          <c:w val="0.94775"/>
          <c:h val="0.923"/>
        </c:manualLayout>
      </c:layout>
      <c:scatterChart>
        <c:scatterStyle val="line"/>
        <c:varyColors val="0"/>
        <c:ser>
          <c:idx val="1"/>
          <c:order val="0"/>
          <c:tx>
            <c:v>match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's1'!$C$27:$D$27</c:f>
              <c:numCache>
                <c:ptCount val="2"/>
                <c:pt idx="0">
                  <c:v>-0.5907748685065115</c:v>
                </c:pt>
                <c:pt idx="1">
                  <c:v>-1.2253440751984097</c:v>
                </c:pt>
              </c:numCache>
            </c:numRef>
          </c:xVal>
          <c:yVal>
            <c:numRef>
              <c:f>'s1'!$C$28:$D$28</c:f>
              <c:numCache>
                <c:ptCount val="2"/>
                <c:pt idx="0">
                  <c:v>-1.523984669850623</c:v>
                </c:pt>
                <c:pt idx="1">
                  <c:v>-2.2968507138184084</c:v>
                </c:pt>
              </c:numCache>
            </c:numRef>
          </c:yVal>
          <c:smooth val="0"/>
        </c:ser>
        <c:axId val="44004489"/>
        <c:axId val="60496082"/>
      </c:scatterChart>
      <c:valAx>
        <c:axId val="44004489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60496082"/>
        <c:crosses val="autoZero"/>
        <c:crossBetween val="midCat"/>
        <c:dispUnits/>
        <c:majorUnit val="2"/>
      </c:valAx>
      <c:valAx>
        <c:axId val="60496082"/>
        <c:scaling>
          <c:orientation val="minMax"/>
          <c:max val="4"/>
          <c:min val="-4"/>
        </c:scaling>
        <c:axPos val="l"/>
        <c:delete val="1"/>
        <c:majorTickMark val="out"/>
        <c:minorTickMark val="none"/>
        <c:tickLblPos val="none"/>
        <c:crossAx val="44004489"/>
        <c:crosses val="autoZero"/>
        <c:crossBetween val="midCat"/>
        <c:dispUnits/>
        <c:majorUnit val="1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1015"/>
          <c:w val="0.95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v>alfa-béta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's1'!$C$22</c:f>
              <c:numCache>
                <c:ptCount val="1"/>
                <c:pt idx="0">
                  <c:v>0.687450995278381</c:v>
                </c:pt>
              </c:numCache>
            </c:numRef>
          </c:xVal>
          <c:yVal>
            <c:numRef>
              <c:f>'s1'!$C$24</c:f>
              <c:numCache>
                <c:ptCount val="1"/>
                <c:pt idx="0">
                  <c:v>0.9080594718524606</c:v>
                </c:pt>
              </c:numCache>
            </c:numRef>
          </c:yVal>
          <c:smooth val="0"/>
        </c:ser>
        <c:axId val="7593827"/>
        <c:axId val="1235580"/>
      </c:scatterChart>
      <c:valAx>
        <c:axId val="7593827"/>
        <c:scaling>
          <c:orientation val="minMax"/>
          <c:max val="1.6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5580"/>
        <c:crosses val="autoZero"/>
        <c:crossBetween val="midCat"/>
        <c:dispUnits/>
        <c:majorUnit val="0.8"/>
      </c:valAx>
      <c:valAx>
        <c:axId val="1235580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9382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1775"/>
          <c:w val="0.9475"/>
          <c:h val="0.95625"/>
        </c:manualLayout>
      </c:layout>
      <c:scatterChart>
        <c:scatterStyle val="line"/>
        <c:varyColors val="0"/>
        <c:ser>
          <c:idx val="3"/>
          <c:order val="0"/>
          <c:tx>
            <c:v>gyufa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's1'!$C$27:$D$27</c:f>
              <c:numCache>
                <c:ptCount val="2"/>
                <c:pt idx="0">
                  <c:v>-0.5907748685065115</c:v>
                </c:pt>
                <c:pt idx="1">
                  <c:v>-1.2253440751984097</c:v>
                </c:pt>
              </c:numCache>
            </c:numRef>
          </c:xVal>
          <c:yVal>
            <c:numRef>
              <c:f>'s1'!$C$28:$D$28</c:f>
              <c:numCache>
                <c:ptCount val="2"/>
                <c:pt idx="0">
                  <c:v>-1.523984669850623</c:v>
                </c:pt>
                <c:pt idx="1">
                  <c:v>-2.2968507138184084</c:v>
                </c:pt>
              </c:numCache>
            </c:numRef>
          </c:yVal>
          <c:smooth val="0"/>
        </c:ser>
        <c:axId val="11120221"/>
        <c:axId val="32973126"/>
      </c:scatterChart>
      <c:valAx>
        <c:axId val="11120221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2973126"/>
        <c:crosses val="autoZero"/>
        <c:crossBetween val="midCat"/>
        <c:dispUnits/>
        <c:majorUnit val="2"/>
      </c:valAx>
      <c:valAx>
        <c:axId val="32973126"/>
        <c:scaling>
          <c:orientation val="minMax"/>
          <c:max val="4"/>
          <c:min val="-4"/>
        </c:scaling>
        <c:axPos val="l"/>
        <c:delete val="1"/>
        <c:majorTickMark val="out"/>
        <c:minorTickMark val="none"/>
        <c:tickLblPos val="none"/>
        <c:crossAx val="11120221"/>
        <c:crosses val="autoZero"/>
        <c:crossBetween val="midCat"/>
        <c:dispUnits/>
        <c:majorUnit val="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y = L / 2 * sin(x)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035"/>
          <c:w val="0.955"/>
          <c:h val="0.8865"/>
        </c:manualLayout>
      </c:layout>
      <c:scatterChart>
        <c:scatterStyle val="lineMarker"/>
        <c:varyColors val="0"/>
        <c:ser>
          <c:idx val="1"/>
          <c:order val="0"/>
          <c:tx>
            <c:v>alfa-béta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's1'!$C$22</c:f>
              <c:numCache>
                <c:ptCount val="1"/>
                <c:pt idx="0">
                  <c:v>0.687450995278381</c:v>
                </c:pt>
              </c:numCache>
            </c:numRef>
          </c:xVal>
          <c:yVal>
            <c:numRef>
              <c:f>'s1'!$C$24</c:f>
              <c:numCache>
                <c:ptCount val="1"/>
                <c:pt idx="0">
                  <c:v>0.9080594718524606</c:v>
                </c:pt>
              </c:numCache>
            </c:numRef>
          </c:yVal>
          <c:smooth val="0"/>
        </c:ser>
        <c:ser>
          <c:idx val="0"/>
          <c:order val="1"/>
          <c:tx>
            <c:v>görbe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's2'!$B$5:$B$21</c:f>
              <c:numCache>
                <c:ptCount val="1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</c:numCache>
            </c:numRef>
          </c:xVal>
          <c:yVal>
            <c:numRef>
              <c:f>'s2'!$C$5:$C$21</c:f>
              <c:numCache>
                <c:ptCount val="17"/>
                <c:pt idx="0">
                  <c:v>0</c:v>
                </c:pt>
                <c:pt idx="1">
                  <c:v>0.04991670832341408</c:v>
                </c:pt>
                <c:pt idx="2">
                  <c:v>0.09933466539753061</c:v>
                </c:pt>
                <c:pt idx="3">
                  <c:v>0.14776010333066977</c:v>
                </c:pt>
                <c:pt idx="4">
                  <c:v>0.19470917115432526</c:v>
                </c:pt>
                <c:pt idx="5">
                  <c:v>0.2397127693021015</c:v>
                </c:pt>
                <c:pt idx="6">
                  <c:v>0.2823212366975177</c:v>
                </c:pt>
                <c:pt idx="7">
                  <c:v>0.3221088436188455</c:v>
                </c:pt>
                <c:pt idx="8">
                  <c:v>0.3586780454497614</c:v>
                </c:pt>
                <c:pt idx="9">
                  <c:v>0.3916634548137417</c:v>
                </c:pt>
                <c:pt idx="10">
                  <c:v>0.42073549240394825</c:v>
                </c:pt>
                <c:pt idx="11">
                  <c:v>0.4456036800307177</c:v>
                </c:pt>
                <c:pt idx="12">
                  <c:v>0.46601954298361314</c:v>
                </c:pt>
                <c:pt idx="13">
                  <c:v>0.4817790927085965</c:v>
                </c:pt>
                <c:pt idx="14">
                  <c:v>0.49272486499423007</c:v>
                </c:pt>
                <c:pt idx="15">
                  <c:v>0.4987474933020272</c:v>
                </c:pt>
                <c:pt idx="16">
                  <c:v>0.49978680152075255</c:v>
                </c:pt>
              </c:numCache>
            </c:numRef>
          </c:yVal>
          <c:smooth val="1"/>
        </c:ser>
        <c:axId val="28322679"/>
        <c:axId val="53577520"/>
      </c:scatterChart>
      <c:valAx>
        <c:axId val="28322679"/>
        <c:scaling>
          <c:orientation val="minMax"/>
          <c:max val="1.6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77520"/>
        <c:crosses val="autoZero"/>
        <c:crossBetween val="midCat"/>
        <c:dispUnits/>
        <c:majorUnit val="0.8"/>
      </c:valAx>
      <c:valAx>
        <c:axId val="53577520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2267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1775"/>
          <c:w val="0.9475"/>
          <c:h val="0.9565"/>
        </c:manualLayout>
      </c:layout>
      <c:scatterChart>
        <c:scatterStyle val="line"/>
        <c:varyColors val="0"/>
        <c:ser>
          <c:idx val="3"/>
          <c:order val="0"/>
          <c:tx>
            <c:v>gyufa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's1'!$C$27:$D$27</c:f>
              <c:numCache>
                <c:ptCount val="2"/>
                <c:pt idx="0">
                  <c:v>-0.5907748685065115</c:v>
                </c:pt>
                <c:pt idx="1">
                  <c:v>-1.2253440751984097</c:v>
                </c:pt>
              </c:numCache>
            </c:numRef>
          </c:xVal>
          <c:yVal>
            <c:numRef>
              <c:f>'s1'!$C$28:$D$28</c:f>
              <c:numCache>
                <c:ptCount val="2"/>
                <c:pt idx="0">
                  <c:v>-1.523984669850623</c:v>
                </c:pt>
                <c:pt idx="1">
                  <c:v>-2.2968507138184084</c:v>
                </c:pt>
              </c:numCache>
            </c:numRef>
          </c:yVal>
          <c:smooth val="0"/>
        </c:ser>
        <c:axId val="12435633"/>
        <c:axId val="44811834"/>
      </c:scatterChart>
      <c:valAx>
        <c:axId val="12435633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4811834"/>
        <c:crosses val="autoZero"/>
        <c:crossBetween val="midCat"/>
        <c:dispUnits/>
        <c:majorUnit val="2"/>
      </c:valAx>
      <c:valAx>
        <c:axId val="44811834"/>
        <c:scaling>
          <c:orientation val="minMax"/>
          <c:max val="4"/>
          <c:min val="-4"/>
        </c:scaling>
        <c:axPos val="l"/>
        <c:delete val="1"/>
        <c:majorTickMark val="out"/>
        <c:minorTickMark val="none"/>
        <c:tickLblPos val="none"/>
        <c:crossAx val="12435633"/>
        <c:crosses val="autoZero"/>
        <c:crossBetween val="midCat"/>
        <c:dispUnits/>
        <c:majorUnit val="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y = L / 2 * sin(x)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4175"/>
          <c:w val="0.95525"/>
          <c:h val="0.8385"/>
        </c:manualLayout>
      </c:layout>
      <c:scatterChart>
        <c:scatterStyle val="lineMarker"/>
        <c:varyColors val="0"/>
        <c:ser>
          <c:idx val="1"/>
          <c:order val="0"/>
          <c:tx>
            <c:v>alfa-béta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's1'!$C$22:$EV$22</c:f>
              <c:numCache>
                <c:ptCount val="150"/>
                <c:pt idx="0">
                  <c:v>0.687450995278381</c:v>
                </c:pt>
                <c:pt idx="3">
                  <c:v>1.293016509073616</c:v>
                </c:pt>
                <c:pt idx="6">
                  <c:v>0.09190820453948179</c:v>
                </c:pt>
                <c:pt idx="9">
                  <c:v>1.1015725447937523</c:v>
                </c:pt>
                <c:pt idx="12">
                  <c:v>0.16617014328584614</c:v>
                </c:pt>
                <c:pt idx="15">
                  <c:v>0.5089738842172793</c:v>
                </c:pt>
                <c:pt idx="18">
                  <c:v>0.09979133762796243</c:v>
                </c:pt>
                <c:pt idx="21">
                  <c:v>0.46880935664156254</c:v>
                </c:pt>
                <c:pt idx="24">
                  <c:v>1.5670067224711113</c:v>
                </c:pt>
                <c:pt idx="27">
                  <c:v>1.2949959665007764</c:v>
                </c:pt>
                <c:pt idx="30">
                  <c:v>1.3930955150968793</c:v>
                </c:pt>
                <c:pt idx="33">
                  <c:v>1.3447627324516822</c:v>
                </c:pt>
                <c:pt idx="36">
                  <c:v>0.5360870156569787</c:v>
                </c:pt>
                <c:pt idx="39">
                  <c:v>0.1357375034363088</c:v>
                </c:pt>
                <c:pt idx="42">
                  <c:v>1.1118006275337655</c:v>
                </c:pt>
                <c:pt idx="45">
                  <c:v>0.5466446629999898</c:v>
                </c:pt>
                <c:pt idx="48">
                  <c:v>1.4864313599018835</c:v>
                </c:pt>
                <c:pt idx="51">
                  <c:v>0.5752861399751583</c:v>
                </c:pt>
                <c:pt idx="54">
                  <c:v>1.4290648585272159</c:v>
                </c:pt>
                <c:pt idx="57">
                  <c:v>1.3598783983513</c:v>
                </c:pt>
                <c:pt idx="60">
                  <c:v>0.37609506710159496</c:v>
                </c:pt>
                <c:pt idx="63">
                  <c:v>0.43532000581601654</c:v>
                </c:pt>
                <c:pt idx="66">
                  <c:v>0.16319476622451562</c:v>
                </c:pt>
                <c:pt idx="69">
                  <c:v>0.2997078848517144</c:v>
                </c:pt>
                <c:pt idx="72">
                  <c:v>0.7024031162659783</c:v>
                </c:pt>
                <c:pt idx="75">
                  <c:v>0.9302710030502565</c:v>
                </c:pt>
                <c:pt idx="78">
                  <c:v>1.448287851420548</c:v>
                </c:pt>
                <c:pt idx="81">
                  <c:v>0.751479302019677</c:v>
                </c:pt>
                <c:pt idx="84">
                  <c:v>1.1176921191071223</c:v>
                </c:pt>
                <c:pt idx="87">
                  <c:v>0.614393002043669</c:v>
                </c:pt>
                <c:pt idx="90">
                  <c:v>1.1506236683030864</c:v>
                </c:pt>
                <c:pt idx="93">
                  <c:v>0.09499504564192271</c:v>
                </c:pt>
                <c:pt idx="96">
                  <c:v>0.0060553474294765056</c:v>
                </c:pt>
                <c:pt idx="99">
                  <c:v>1.146553424657653</c:v>
                </c:pt>
                <c:pt idx="102">
                  <c:v>0.5815897408572549</c:v>
                </c:pt>
                <c:pt idx="105">
                  <c:v>0.7650783456345615</c:v>
                </c:pt>
                <c:pt idx="108">
                  <c:v>0.006362243753767554</c:v>
                </c:pt>
                <c:pt idx="111">
                  <c:v>1.2848405582628244</c:v>
                </c:pt>
                <c:pt idx="114">
                  <c:v>1.188331542607384</c:v>
                </c:pt>
                <c:pt idx="117">
                  <c:v>0.9348585366531657</c:v>
                </c:pt>
                <c:pt idx="120">
                  <c:v>0.9833478861178095</c:v>
                </c:pt>
                <c:pt idx="123">
                  <c:v>1.1544641968548304</c:v>
                </c:pt>
                <c:pt idx="126">
                  <c:v>1.0934895812085403</c:v>
                </c:pt>
                <c:pt idx="129">
                  <c:v>0.5973211746393203</c:v>
                </c:pt>
                <c:pt idx="132">
                  <c:v>0.9044706751791535</c:v>
                </c:pt>
                <c:pt idx="135">
                  <c:v>0.5995505320976255</c:v>
                </c:pt>
                <c:pt idx="138">
                  <c:v>0.4650296717296701</c:v>
                </c:pt>
                <c:pt idx="141">
                  <c:v>1.3274676731658406</c:v>
                </c:pt>
                <c:pt idx="144">
                  <c:v>0.8514359389036759</c:v>
                </c:pt>
                <c:pt idx="147">
                  <c:v>1.5235338026152077</c:v>
                </c:pt>
              </c:numCache>
            </c:numRef>
          </c:xVal>
          <c:yVal>
            <c:numRef>
              <c:f>'s1'!$C$24:$EV$24</c:f>
              <c:numCache>
                <c:ptCount val="150"/>
                <c:pt idx="0">
                  <c:v>0.9080594718524606</c:v>
                </c:pt>
                <c:pt idx="3">
                  <c:v>0.6168981514113248</c:v>
                </c:pt>
                <c:pt idx="6">
                  <c:v>0.6621966511980908</c:v>
                </c:pt>
                <c:pt idx="9">
                  <c:v>0.40702709709009577</c:v>
                </c:pt>
                <c:pt idx="12">
                  <c:v>0.5281272205516023</c:v>
                </c:pt>
                <c:pt idx="15">
                  <c:v>0.9870387586603004</c:v>
                </c:pt>
                <c:pt idx="18">
                  <c:v>0.5155346737934947</c:v>
                </c:pt>
                <c:pt idx="21">
                  <c:v>0.35914737239643624</c:v>
                </c:pt>
                <c:pt idx="24">
                  <c:v>0.017846348477419838</c:v>
                </c:pt>
                <c:pt idx="27">
                  <c:v>0.1502383284391522</c:v>
                </c:pt>
                <c:pt idx="30">
                  <c:v>0.5840362703345108</c:v>
                </c:pt>
                <c:pt idx="33">
                  <c:v>0.8600026579414859</c:v>
                </c:pt>
                <c:pt idx="36">
                  <c:v>0.9754702205064247</c:v>
                </c:pt>
                <c:pt idx="39">
                  <c:v>0.7694330280924522</c:v>
                </c:pt>
                <c:pt idx="42">
                  <c:v>0.7734857994658444</c:v>
                </c:pt>
                <c:pt idx="45">
                  <c:v>0.463355520261284</c:v>
                </c:pt>
                <c:pt idx="48">
                  <c:v>0.4141992935511487</c:v>
                </c:pt>
                <c:pt idx="51">
                  <c:v>0.6420820566631931</c:v>
                </c:pt>
                <c:pt idx="54">
                  <c:v>0.6178062766171454</c:v>
                </c:pt>
                <c:pt idx="57">
                  <c:v>0.586623150090472</c:v>
                </c:pt>
                <c:pt idx="60">
                  <c:v>0.4616234192239741</c:v>
                </c:pt>
                <c:pt idx="63">
                  <c:v>0.1779237551446009</c:v>
                </c:pt>
                <c:pt idx="66">
                  <c:v>0.2294273960452824</c:v>
                </c:pt>
                <c:pt idx="69">
                  <c:v>0.3984561793162973</c:v>
                </c:pt>
                <c:pt idx="72">
                  <c:v>0.5919531905306381</c:v>
                </c:pt>
                <c:pt idx="75">
                  <c:v>0.5583216798910429</c:v>
                </c:pt>
                <c:pt idx="78">
                  <c:v>0.9078956774386424</c:v>
                </c:pt>
                <c:pt idx="81">
                  <c:v>0.38750502221048144</c:v>
                </c:pt>
                <c:pt idx="84">
                  <c:v>0.5617136479612532</c:v>
                </c:pt>
                <c:pt idx="87">
                  <c:v>0.056040851295996674</c:v>
                </c:pt>
                <c:pt idx="90">
                  <c:v>0.9602761273248841</c:v>
                </c:pt>
                <c:pt idx="93">
                  <c:v>0.18294072435994746</c:v>
                </c:pt>
                <c:pt idx="96">
                  <c:v>0.8971845844428588</c:v>
                </c:pt>
                <c:pt idx="99">
                  <c:v>0.37313735561336525</c:v>
                </c:pt>
                <c:pt idx="102">
                  <c:v>0.1627882575556039</c:v>
                </c:pt>
                <c:pt idx="105">
                  <c:v>0.7627439967812</c:v>
                </c:pt>
                <c:pt idx="108">
                  <c:v>0.25722819897953686</c:v>
                </c:pt>
                <c:pt idx="111">
                  <c:v>0.30582883483356227</c:v>
                </c:pt>
                <c:pt idx="114">
                  <c:v>0.08222253159742854</c:v>
                </c:pt>
                <c:pt idx="117">
                  <c:v>0.2239211303630837</c:v>
                </c:pt>
                <c:pt idx="120">
                  <c:v>0.874578931796921</c:v>
                </c:pt>
                <c:pt idx="123">
                  <c:v>0.3265181707069811</c:v>
                </c:pt>
                <c:pt idx="126">
                  <c:v>0.38661911096270707</c:v>
                </c:pt>
                <c:pt idx="129">
                  <c:v>0.3365876830234191</c:v>
                </c:pt>
                <c:pt idx="132">
                  <c:v>0.9422392811995524</c:v>
                </c:pt>
                <c:pt idx="135">
                  <c:v>0.087104603093902</c:v>
                </c:pt>
                <c:pt idx="138">
                  <c:v>0.3212995904540217</c:v>
                </c:pt>
                <c:pt idx="141">
                  <c:v>0.6986202060399205</c:v>
                </c:pt>
                <c:pt idx="144">
                  <c:v>0.4833976677310622</c:v>
                </c:pt>
                <c:pt idx="147">
                  <c:v>0.36127492799184235</c:v>
                </c:pt>
              </c:numCache>
            </c:numRef>
          </c:yVal>
          <c:smooth val="0"/>
        </c:ser>
        <c:ser>
          <c:idx val="0"/>
          <c:order val="1"/>
          <c:tx>
            <c:v>szinusgörbe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's2'!$B$5:$B$21</c:f>
              <c:numCache>
                <c:ptCount val="1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</c:numCache>
            </c:numRef>
          </c:xVal>
          <c:yVal>
            <c:numRef>
              <c:f>'s2'!$C$5:$C$21</c:f>
              <c:numCache>
                <c:ptCount val="17"/>
                <c:pt idx="0">
                  <c:v>0</c:v>
                </c:pt>
                <c:pt idx="1">
                  <c:v>0.04991670832341408</c:v>
                </c:pt>
                <c:pt idx="2">
                  <c:v>0.09933466539753061</c:v>
                </c:pt>
                <c:pt idx="3">
                  <c:v>0.14776010333066977</c:v>
                </c:pt>
                <c:pt idx="4">
                  <c:v>0.19470917115432526</c:v>
                </c:pt>
                <c:pt idx="5">
                  <c:v>0.2397127693021015</c:v>
                </c:pt>
                <c:pt idx="6">
                  <c:v>0.2823212366975177</c:v>
                </c:pt>
                <c:pt idx="7">
                  <c:v>0.3221088436188455</c:v>
                </c:pt>
                <c:pt idx="8">
                  <c:v>0.3586780454497614</c:v>
                </c:pt>
                <c:pt idx="9">
                  <c:v>0.3916634548137417</c:v>
                </c:pt>
                <c:pt idx="10">
                  <c:v>0.42073549240394825</c:v>
                </c:pt>
                <c:pt idx="11">
                  <c:v>0.4456036800307177</c:v>
                </c:pt>
                <c:pt idx="12">
                  <c:v>0.46601954298361314</c:v>
                </c:pt>
                <c:pt idx="13">
                  <c:v>0.4817790927085965</c:v>
                </c:pt>
                <c:pt idx="14">
                  <c:v>0.49272486499423007</c:v>
                </c:pt>
                <c:pt idx="15">
                  <c:v>0.4987474933020272</c:v>
                </c:pt>
                <c:pt idx="16">
                  <c:v>0.49978680152075255</c:v>
                </c:pt>
              </c:numCache>
            </c:numRef>
          </c:yVal>
          <c:smooth val="1"/>
        </c:ser>
        <c:axId val="653323"/>
        <c:axId val="5879908"/>
      </c:scatterChart>
      <c:valAx>
        <c:axId val="653323"/>
        <c:scaling>
          <c:orientation val="minMax"/>
          <c:max val="1.6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908"/>
        <c:crosses val="autoZero"/>
        <c:crossBetween val="midCat"/>
        <c:dispUnits/>
        <c:majorUnit val="0.8"/>
      </c:valAx>
      <c:valAx>
        <c:axId val="5879908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32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875"/>
          <c:w val="0.9475"/>
          <c:h val="0.9175"/>
        </c:manualLayout>
      </c:layout>
      <c:scatterChart>
        <c:scatterStyle val="line"/>
        <c:varyColors val="0"/>
        <c:ser>
          <c:idx val="3"/>
          <c:order val="0"/>
          <c:tx>
            <c:v>gyufa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's1'!$C$27:$EV$27</c:f>
              <c:numCache>
                <c:ptCount val="150"/>
                <c:pt idx="0">
                  <c:v>-0.5907748685065115</c:v>
                </c:pt>
                <c:pt idx="1">
                  <c:v>-1.2253440751984097</c:v>
                </c:pt>
                <c:pt idx="3">
                  <c:v>2.1360648368615633</c:v>
                </c:pt>
                <c:pt idx="4">
                  <c:v>3.097731465961086</c:v>
                </c:pt>
                <c:pt idx="6">
                  <c:v>2.61630721823006</c:v>
                </c:pt>
                <c:pt idx="7">
                  <c:v>2.7080860841661214</c:v>
                </c:pt>
                <c:pt idx="9">
                  <c:v>2.8529868761175106</c:v>
                </c:pt>
                <c:pt idx="10">
                  <c:v>1.961067318062681</c:v>
                </c:pt>
                <c:pt idx="12">
                  <c:v>-0.610830455097895</c:v>
                </c:pt>
                <c:pt idx="13">
                  <c:v>-0.4454239860053097</c:v>
                </c:pt>
                <c:pt idx="15">
                  <c:v>-1.256601967900837</c:v>
                </c:pt>
                <c:pt idx="16">
                  <c:v>-0.7693205147785622</c:v>
                </c:pt>
                <c:pt idx="18">
                  <c:v>2.4657217765206707</c:v>
                </c:pt>
                <c:pt idx="19">
                  <c:v>2.5653475710663183</c:v>
                </c:pt>
                <c:pt idx="21">
                  <c:v>-1.8667648399815782</c:v>
                </c:pt>
                <c:pt idx="22">
                  <c:v>-1.4149404152255494</c:v>
                </c:pt>
                <c:pt idx="24">
                  <c:v>1.517849938748356</c:v>
                </c:pt>
                <c:pt idx="25">
                  <c:v>2.5178427582064837</c:v>
                </c:pt>
                <c:pt idx="27">
                  <c:v>1.6691345514333533</c:v>
                </c:pt>
                <c:pt idx="28">
                  <c:v>2.631342105444951</c:v>
                </c:pt>
                <c:pt idx="30">
                  <c:v>-0.9238373723167941</c:v>
                </c:pt>
                <c:pt idx="31">
                  <c:v>-1.9080900870141844</c:v>
                </c:pt>
                <c:pt idx="33">
                  <c:v>-1.347284150412249</c:v>
                </c:pt>
                <c:pt idx="34">
                  <c:v>-0.37272116547072265</c:v>
                </c:pt>
                <c:pt idx="36">
                  <c:v>-3.230858152255893</c:v>
                </c:pt>
                <c:pt idx="37">
                  <c:v>-2.7200822887569567</c:v>
                </c:pt>
                <c:pt idx="39">
                  <c:v>2.837093561830108</c:v>
                </c:pt>
                <c:pt idx="40">
                  <c:v>2.7017724943547963</c:v>
                </c:pt>
                <c:pt idx="42">
                  <c:v>-0.3252368479787271</c:v>
                </c:pt>
                <c:pt idx="43">
                  <c:v>-1.2217347509529617</c:v>
                </c:pt>
                <c:pt idx="45">
                  <c:v>0.7232674127349237</c:v>
                </c:pt>
                <c:pt idx="46">
                  <c:v>0.2034436277876443</c:v>
                </c:pt>
                <c:pt idx="48">
                  <c:v>-2.084022399665051</c:v>
                </c:pt>
                <c:pt idx="49">
                  <c:v>-1.087579013232652</c:v>
                </c:pt>
                <c:pt idx="51">
                  <c:v>2.914119504103894</c:v>
                </c:pt>
                <c:pt idx="52">
                  <c:v>2.370044609222492</c:v>
                </c:pt>
                <c:pt idx="54">
                  <c:v>2.122819827850291</c:v>
                </c:pt>
                <c:pt idx="55">
                  <c:v>3.1127927253839998</c:v>
                </c:pt>
                <c:pt idx="57">
                  <c:v>2.097703574371066</c:v>
                </c:pt>
                <c:pt idx="58">
                  <c:v>3.075542725809878</c:v>
                </c:pt>
                <c:pt idx="60">
                  <c:v>0.6452690580015157</c:v>
                </c:pt>
                <c:pt idx="61">
                  <c:v>0.27797778044643245</c:v>
                </c:pt>
                <c:pt idx="63">
                  <c:v>-0.03292653659170178</c:v>
                </c:pt>
                <c:pt idx="64">
                  <c:v>0.38877404688090356</c:v>
                </c:pt>
                <c:pt idx="66">
                  <c:v>1.8518082782484664</c:v>
                </c:pt>
                <c:pt idx="67">
                  <c:v>1.6893369296609688</c:v>
                </c:pt>
                <c:pt idx="69">
                  <c:v>0.25083561641801266</c:v>
                </c:pt>
                <c:pt idx="70">
                  <c:v>0.5460767422145819</c:v>
                </c:pt>
                <c:pt idx="72">
                  <c:v>0.2689262755293927</c:v>
                </c:pt>
                <c:pt idx="73">
                  <c:v>0.9149801055318836</c:v>
                </c:pt>
                <c:pt idx="75">
                  <c:v>1.0407873569699604</c:v>
                </c:pt>
                <c:pt idx="76">
                  <c:v>1.8425692832479539</c:v>
                </c:pt>
                <c:pt idx="78">
                  <c:v>-1.5883569312852255</c:v>
                </c:pt>
                <c:pt idx="79">
                  <c:v>-0.5958517138374896</c:v>
                </c:pt>
                <c:pt idx="81">
                  <c:v>1.271134776477817</c:v>
                </c:pt>
                <c:pt idx="82">
                  <c:v>1.9538551791012202</c:v>
                </c:pt>
                <c:pt idx="84">
                  <c:v>1.0112599193453324</c:v>
                </c:pt>
                <c:pt idx="85">
                  <c:v>0.11216737657717402</c:v>
                </c:pt>
                <c:pt idx="87">
                  <c:v>-0.34427216940280214</c:v>
                </c:pt>
                <c:pt idx="88">
                  <c:v>0.2321904668108088</c:v>
                </c:pt>
                <c:pt idx="90">
                  <c:v>2.503766865625991</c:v>
                </c:pt>
                <c:pt idx="91">
                  <c:v>3.4167853890237776</c:v>
                </c:pt>
                <c:pt idx="93">
                  <c:v>-0.23036684266747134</c:v>
                </c:pt>
                <c:pt idx="94">
                  <c:v>-0.13551460605242358</c:v>
                </c:pt>
                <c:pt idx="96">
                  <c:v>-2.8941569292308227</c:v>
                </c:pt>
                <c:pt idx="97">
                  <c:v>-2.900212239654895</c:v>
                </c:pt>
                <c:pt idx="99">
                  <c:v>0.08253796388885398</c:v>
                </c:pt>
                <c:pt idx="100">
                  <c:v>-0.8288126751155844</c:v>
                </c:pt>
                <c:pt idx="102">
                  <c:v>-2.4374647588446923</c:v>
                </c:pt>
                <c:pt idx="103">
                  <c:v>-1.8881117562665155</c:v>
                </c:pt>
                <c:pt idx="105">
                  <c:v>-1.1090407535794444</c:v>
                </c:pt>
                <c:pt idx="106">
                  <c:v>-0.4164472399829555</c:v>
                </c:pt>
                <c:pt idx="108">
                  <c:v>1.7459529014364046</c:v>
                </c:pt>
                <c:pt idx="109">
                  <c:v>1.7395907006045217</c:v>
                </c:pt>
                <c:pt idx="111">
                  <c:v>0.7855250812993155</c:v>
                </c:pt>
                <c:pt idx="112">
                  <c:v>-0.17386741163219105</c:v>
                </c:pt>
                <c:pt idx="114">
                  <c:v>1.4539036800514888</c:v>
                </c:pt>
                <c:pt idx="115">
                  <c:v>2.381651256753654</c:v>
                </c:pt>
                <c:pt idx="117">
                  <c:v>-1.8216635971033472</c:v>
                </c:pt>
                <c:pt idx="118">
                  <c:v>-2.62617866362282</c:v>
                </c:pt>
                <c:pt idx="120">
                  <c:v>0.4584001513892967</c:v>
                </c:pt>
                <c:pt idx="121">
                  <c:v>1.2907577122045453</c:v>
                </c:pt>
                <c:pt idx="123">
                  <c:v>-2.783807374360351</c:v>
                </c:pt>
                <c:pt idx="124">
                  <c:v>-1.8692289670536109</c:v>
                </c:pt>
                <c:pt idx="126">
                  <c:v>2.0574985855965844</c:v>
                </c:pt>
                <c:pt idx="127">
                  <c:v>1.1692631924780017</c:v>
                </c:pt>
                <c:pt idx="129">
                  <c:v>-2.617802443072088</c:v>
                </c:pt>
                <c:pt idx="130">
                  <c:v>-2.0553729229747497</c:v>
                </c:pt>
                <c:pt idx="132">
                  <c:v>-2.549190236956136</c:v>
                </c:pt>
                <c:pt idx="133">
                  <c:v>-3.335288325442969</c:v>
                </c:pt>
                <c:pt idx="135">
                  <c:v>-0.19503112415860208</c:v>
                </c:pt>
                <c:pt idx="136">
                  <c:v>0.3692403303464061</c:v>
                </c:pt>
                <c:pt idx="138">
                  <c:v>-2.097074929213971</c:v>
                </c:pt>
                <c:pt idx="139">
                  <c:v>-2.5455242516940717</c:v>
                </c:pt>
                <c:pt idx="141">
                  <c:v>0.21334952332630552</c:v>
                </c:pt>
                <c:pt idx="142">
                  <c:v>1.1838908887535355</c:v>
                </c:pt>
                <c:pt idx="144">
                  <c:v>0.8595113306057853</c:v>
                </c:pt>
                <c:pt idx="145">
                  <c:v>0.1072840048563391</c:v>
                </c:pt>
                <c:pt idx="147">
                  <c:v>1.8618332605970815</c:v>
                </c:pt>
                <c:pt idx="148">
                  <c:v>2.860716595386603</c:v>
                </c:pt>
              </c:numCache>
            </c:numRef>
          </c:xVal>
          <c:yVal>
            <c:numRef>
              <c:f>'s1'!$C$28:$EV$28</c:f>
              <c:numCache>
                <c:ptCount val="150"/>
                <c:pt idx="0">
                  <c:v>-1.523984669850623</c:v>
                </c:pt>
                <c:pt idx="1">
                  <c:v>-2.2968507138184084</c:v>
                </c:pt>
                <c:pt idx="3">
                  <c:v>-1.1299705948681709</c:v>
                </c:pt>
                <c:pt idx="4">
                  <c:v>-1.4041918458250597</c:v>
                </c:pt>
                <c:pt idx="6">
                  <c:v>0.46911527362891847</c:v>
                </c:pt>
                <c:pt idx="7">
                  <c:v>-0.5266641395783894</c:v>
                </c:pt>
                <c:pt idx="9">
                  <c:v>-0.2868953818922653</c:v>
                </c:pt>
                <c:pt idx="10">
                  <c:v>-0.7390894795530794</c:v>
                </c:pt>
                <c:pt idx="12">
                  <c:v>-0.46501409429442264</c:v>
                </c:pt>
                <c:pt idx="13">
                  <c:v>-1.4512395756029943</c:v>
                </c:pt>
                <c:pt idx="15">
                  <c:v>-1.385372933419168</c:v>
                </c:pt>
                <c:pt idx="16">
                  <c:v>-2.2586179078925657</c:v>
                </c:pt>
                <c:pt idx="18">
                  <c:v>-0.9864459703891421</c:v>
                </c:pt>
                <c:pt idx="19">
                  <c:v>-1.9814709454833093</c:v>
                </c:pt>
                <c:pt idx="21">
                  <c:v>-1.1560367931005868</c:v>
                </c:pt>
                <c:pt idx="22">
                  <c:v>-2.0481436752587077</c:v>
                </c:pt>
                <c:pt idx="24">
                  <c:v>-1.0047020064635803</c:v>
                </c:pt>
                <c:pt idx="25">
                  <c:v>-1.0084916017168903</c:v>
                </c:pt>
                <c:pt idx="27">
                  <c:v>-1.8622337957320994</c:v>
                </c:pt>
                <c:pt idx="28">
                  <c:v>-2.1345509325469143</c:v>
                </c:pt>
                <c:pt idx="30">
                  <c:v>-0.7534381005701055</c:v>
                </c:pt>
                <c:pt idx="31">
                  <c:v>-0.9302051608806098</c:v>
                </c:pt>
                <c:pt idx="33">
                  <c:v>-1.1588618864380156</c:v>
                </c:pt>
                <c:pt idx="34">
                  <c:v>-1.382975670891052</c:v>
                </c:pt>
                <c:pt idx="36">
                  <c:v>-0.05004707396550684</c:v>
                </c:pt>
                <c:pt idx="37">
                  <c:v>-0.909760989909012</c:v>
                </c:pt>
                <c:pt idx="39">
                  <c:v>0.4601152678598702</c:v>
                </c:pt>
                <c:pt idx="40">
                  <c:v>-0.5306865330556015</c:v>
                </c:pt>
                <c:pt idx="42">
                  <c:v>-1.5966001648033923</c:v>
                </c:pt>
                <c:pt idx="43">
                  <c:v>-2.039648141847414</c:v>
                </c:pt>
                <c:pt idx="45">
                  <c:v>-0.698058282459793</c:v>
                </c:pt>
                <c:pt idx="46">
                  <c:v>-1.552331794049076</c:v>
                </c:pt>
                <c:pt idx="48">
                  <c:v>-1.7560050240417733</c:v>
                </c:pt>
                <c:pt idx="49">
                  <c:v>-1.8402699493377292</c:v>
                </c:pt>
                <c:pt idx="51">
                  <c:v>-0.6837082807767666</c:v>
                </c:pt>
                <c:pt idx="52">
                  <c:v>-1.5227449359711578</c:v>
                </c:pt>
                <c:pt idx="54">
                  <c:v>-1.698309463282138</c:v>
                </c:pt>
                <c:pt idx="55">
                  <c:v>-1.8395668954714335</c:v>
                </c:pt>
                <c:pt idx="57">
                  <c:v>-1.7538638000061535</c:v>
                </c:pt>
                <c:pt idx="58">
                  <c:v>-1.9632213742981393</c:v>
                </c:pt>
                <c:pt idx="60">
                  <c:v>-0.6074445123406615</c:v>
                </c:pt>
                <c:pt idx="61">
                  <c:v>-1.5375504834170517</c:v>
                </c:pt>
                <c:pt idx="63">
                  <c:v>-0.14706716035902745</c:v>
                </c:pt>
                <c:pt idx="64">
                  <c:v>-1.0538023024478649</c:v>
                </c:pt>
                <c:pt idx="66">
                  <c:v>0.34951886870564663</c:v>
                </c:pt>
                <c:pt idx="67">
                  <c:v>-0.6371943930316019</c:v>
                </c:pt>
                <c:pt idx="69">
                  <c:v>-1.3820165373437985</c:v>
                </c:pt>
                <c:pt idx="70">
                  <c:v>-2.337439311637134</c:v>
                </c:pt>
                <c:pt idx="72">
                  <c:v>0.31011316927035965</c:v>
                </c:pt>
                <c:pt idx="73">
                  <c:v>-0.453178681032729</c:v>
                </c:pt>
                <c:pt idx="75">
                  <c:v>-0.8865500875747481</c:v>
                </c:pt>
                <c:pt idx="76">
                  <c:v>-1.4841668064623228</c:v>
                </c:pt>
                <c:pt idx="78">
                  <c:v>-0.036088179571739765</c:v>
                </c:pt>
                <c:pt idx="79">
                  <c:v>-0.1582904436220523</c:v>
                </c:pt>
                <c:pt idx="81">
                  <c:v>-0.057057888249477495</c:v>
                </c:pt>
                <c:pt idx="82">
                  <c:v>-0.7877376073068345</c:v>
                </c:pt>
                <c:pt idx="84">
                  <c:v>-1.195455692970506</c:v>
                </c:pt>
                <c:pt idx="85">
                  <c:v>-1.6332143017250196</c:v>
                </c:pt>
                <c:pt idx="87">
                  <c:v>0.19826836622447286</c:v>
                </c:pt>
                <c:pt idx="88">
                  <c:v>-0.6188551428300972</c:v>
                </c:pt>
                <c:pt idx="90">
                  <c:v>-0.4904675679142151</c:v>
                </c:pt>
                <c:pt idx="91">
                  <c:v>-0.8983856674544607</c:v>
                </c:pt>
                <c:pt idx="93">
                  <c:v>0.3029075836520023</c:v>
                </c:pt>
                <c:pt idx="94">
                  <c:v>-0.692583779047405</c:v>
                </c:pt>
                <c:pt idx="96">
                  <c:v>-1.4254627729003095</c:v>
                </c:pt>
                <c:pt idx="97">
                  <c:v>-2.425444439340084</c:v>
                </c:pt>
                <c:pt idx="99">
                  <c:v>-1.6176002245822807</c:v>
                </c:pt>
                <c:pt idx="100">
                  <c:v>-2.0292311427434435</c:v>
                </c:pt>
                <c:pt idx="102">
                  <c:v>-0.7495404325121504</c:v>
                </c:pt>
                <c:pt idx="103">
                  <c:v>-1.5851308097654682</c:v>
                </c:pt>
                <c:pt idx="105">
                  <c:v>-0.51772169661014</c:v>
                </c:pt>
                <c:pt idx="106">
                  <c:v>-1.2390497945822556</c:v>
                </c:pt>
                <c:pt idx="108">
                  <c:v>-0.6893614531512591</c:v>
                </c:pt>
                <c:pt idx="109">
                  <c:v>-1.6893412141467379</c:v>
                </c:pt>
                <c:pt idx="111">
                  <c:v>-1.6703979447577382</c:v>
                </c:pt>
                <c:pt idx="112">
                  <c:v>-1.9524724819046932</c:v>
                </c:pt>
                <c:pt idx="114">
                  <c:v>-0.8010839209466778</c:v>
                </c:pt>
                <c:pt idx="115">
                  <c:v>-1.1742922192510696</c:v>
                </c:pt>
                <c:pt idx="117">
                  <c:v>-0.6363564077399798</c:v>
                </c:pt>
                <c:pt idx="118">
                  <c:v>-1.2302886494504026</c:v>
                </c:pt>
                <c:pt idx="120">
                  <c:v>-1.1556351488474563</c:v>
                </c:pt>
                <c:pt idx="121">
                  <c:v>-1.7098741685435526</c:v>
                </c:pt>
                <c:pt idx="123">
                  <c:v>-0.3167269665832637</c:v>
                </c:pt>
                <c:pt idx="124">
                  <c:v>-0.7211355927131549</c:v>
                </c:pt>
                <c:pt idx="126">
                  <c:v>-0.45915218900363974</c:v>
                </c:pt>
                <c:pt idx="127">
                  <c:v>-0.9185407896583327</c:v>
                </c:pt>
                <c:pt idx="129">
                  <c:v>0.13190991094060583</c:v>
                </c:pt>
                <c:pt idx="130">
                  <c:v>-0.6949353193915755</c:v>
                </c:pt>
                <c:pt idx="132">
                  <c:v>-0.9021192344246005</c:v>
                </c:pt>
                <c:pt idx="133">
                  <c:v>-1.5202210021597748</c:v>
                </c:pt>
                <c:pt idx="135">
                  <c:v>0.12263342415976775</c:v>
                </c:pt>
                <c:pt idx="136">
                  <c:v>-0.702955896041749</c:v>
                </c:pt>
                <c:pt idx="138">
                  <c:v>-0.2221437791445361</c:v>
                </c:pt>
                <c:pt idx="139">
                  <c:v>-1.115952038877651</c:v>
                </c:pt>
                <c:pt idx="141">
                  <c:v>-0.3210358329664928</c:v>
                </c:pt>
                <c:pt idx="142">
                  <c:v>-0.5619703842343591</c:v>
                </c:pt>
                <c:pt idx="144">
                  <c:v>-0.8515292185986456</c:v>
                </c:pt>
                <c:pt idx="145">
                  <c:v>-1.5104328916767646</c:v>
                </c:pt>
                <c:pt idx="147">
                  <c:v>-1.1091189376126356</c:v>
                </c:pt>
                <c:pt idx="148">
                  <c:v>-1.156363868343504</c:v>
                </c:pt>
              </c:numCache>
            </c:numRef>
          </c:yVal>
          <c:smooth val="0"/>
        </c:ser>
        <c:axId val="52919173"/>
        <c:axId val="6510510"/>
      </c:scatterChart>
      <c:valAx>
        <c:axId val="52919173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6510510"/>
        <c:crosses val="autoZero"/>
        <c:crossBetween val="midCat"/>
        <c:dispUnits/>
        <c:majorUnit val="2"/>
      </c:valAx>
      <c:valAx>
        <c:axId val="6510510"/>
        <c:scaling>
          <c:orientation val="minMax"/>
          <c:max val="1"/>
          <c:min val="-3"/>
        </c:scaling>
        <c:axPos val="l"/>
        <c:delete val="1"/>
        <c:majorTickMark val="out"/>
        <c:minorTickMark val="none"/>
        <c:tickLblPos val="none"/>
        <c:crossAx val="5291917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805"/>
          <c:w val="0.969"/>
          <c:h val="0.8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's1'!$B$33</c:f>
              <c:strCache>
                <c:ptCount val="1"/>
                <c:pt idx="0">
                  <c:v>Rel freq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's1'!$B$33:$B$34</c:f>
              <c:strCache>
                <c:ptCount val="2"/>
                <c:pt idx="0">
                  <c:v>Rel freq</c:v>
                </c:pt>
                <c:pt idx="1">
                  <c:v>Prob</c:v>
                </c:pt>
              </c:strCache>
            </c:strRef>
          </c:cat>
          <c:val>
            <c:numRef>
              <c:f>'s1'!$C$33:$C$34</c:f>
              <c:numCache>
                <c:ptCount val="2"/>
                <c:pt idx="0">
                  <c:v>0.3</c:v>
                </c:pt>
                <c:pt idx="1">
                  <c:v>0.3183098861837907</c:v>
                </c:pt>
              </c:numCache>
            </c:numRef>
          </c:val>
        </c:ser>
        <c:axId val="58594591"/>
        <c:axId val="57589272"/>
      </c:barChart>
      <c:catAx>
        <c:axId val="58594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7589272"/>
        <c:crosses val="autoZero"/>
        <c:auto val="1"/>
        <c:lblOffset val="100"/>
        <c:tickLblSkip val="1"/>
        <c:noMultiLvlLbl val="0"/>
      </c:catAx>
      <c:valAx>
        <c:axId val="5758927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9459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7</xdr:col>
      <xdr:colOff>19050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609600" y="857250"/>
        <a:ext cx="37338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9525</xdr:rowOff>
    </xdr:from>
    <xdr:to>
      <xdr:col>14</xdr:col>
      <xdr:colOff>609600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953000" y="695325"/>
        <a:ext cx="43148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9525</xdr:rowOff>
    </xdr:from>
    <xdr:to>
      <xdr:col>7</xdr:col>
      <xdr:colOff>0</xdr:colOff>
      <xdr:row>26</xdr:row>
      <xdr:rowOff>0</xdr:rowOff>
    </xdr:to>
    <xdr:graphicFrame>
      <xdr:nvGraphicFramePr>
        <xdr:cNvPr id="2" name="Chart 3"/>
        <xdr:cNvGraphicFramePr/>
      </xdr:nvGraphicFramePr>
      <xdr:xfrm>
        <a:off x="609600" y="695325"/>
        <a:ext cx="37147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9525</xdr:rowOff>
    </xdr:from>
    <xdr:to>
      <xdr:col>14</xdr:col>
      <xdr:colOff>609600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4953000" y="685800"/>
        <a:ext cx="43148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9525</xdr:rowOff>
    </xdr:from>
    <xdr:to>
      <xdr:col>7</xdr:col>
      <xdr:colOff>0</xdr:colOff>
      <xdr:row>26</xdr:row>
      <xdr:rowOff>9525</xdr:rowOff>
    </xdr:to>
    <xdr:graphicFrame>
      <xdr:nvGraphicFramePr>
        <xdr:cNvPr id="2" name="Chart 2"/>
        <xdr:cNvGraphicFramePr/>
      </xdr:nvGraphicFramePr>
      <xdr:xfrm>
        <a:off x="609600" y="685800"/>
        <a:ext cx="37147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0</xdr:rowOff>
    </xdr:from>
    <xdr:to>
      <xdr:col>15</xdr:col>
      <xdr:colOff>19050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962525" y="723900"/>
        <a:ext cx="43434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</xdr:row>
      <xdr:rowOff>171450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628650" y="714375"/>
        <a:ext cx="37052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600075</xdr:colOff>
      <xdr:row>21</xdr:row>
      <xdr:rowOff>9525</xdr:rowOff>
    </xdr:from>
    <xdr:to>
      <xdr:col>15</xdr:col>
      <xdr:colOff>19050</xdr:colOff>
      <xdr:row>28</xdr:row>
      <xdr:rowOff>9525</xdr:rowOff>
    </xdr:to>
    <xdr:graphicFrame>
      <xdr:nvGraphicFramePr>
        <xdr:cNvPr id="3" name="Chart 3"/>
        <xdr:cNvGraphicFramePr/>
      </xdr:nvGraphicFramePr>
      <xdr:xfrm>
        <a:off x="3076575" y="3810000"/>
        <a:ext cx="6229350" cy="1266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I72"/>
  <sheetViews>
    <sheetView tabSelected="1" zoomScale="175" zoomScaleNormal="175" zoomScalePageLayoutView="0" workbookViewId="0" topLeftCell="A1">
      <selection activeCell="A1" sqref="A1"/>
    </sheetView>
  </sheetViews>
  <sheetFormatPr defaultColWidth="11.421875" defaultRowHeight="19.5" customHeight="1"/>
  <cols>
    <col min="1" max="1" width="11.421875" style="9" customWidth="1"/>
    <col min="2" max="2" width="60.57421875" style="9" bestFit="1" customWidth="1"/>
    <col min="3" max="3" width="11.421875" style="9" customWidth="1"/>
    <col min="4" max="4" width="19.140625" style="9" customWidth="1"/>
    <col min="5" max="16384" width="11.421875" style="9" customWidth="1"/>
  </cols>
  <sheetData>
    <row r="1" ht="33.75">
      <c r="B1" s="44" t="s">
        <v>18</v>
      </c>
    </row>
    <row r="2" ht="33.75">
      <c r="B2" s="45" t="s">
        <v>5</v>
      </c>
    </row>
    <row r="3" ht="19.5" customHeight="1">
      <c r="B3"/>
    </row>
    <row r="4" spans="2:9" s="10" customFormat="1" ht="19.5" customHeight="1">
      <c r="B4"/>
      <c r="C4" s="11"/>
      <c r="D4" s="11"/>
      <c r="E4" s="11"/>
      <c r="F4" s="11"/>
      <c r="G4" s="11"/>
      <c r="H4" s="11"/>
      <c r="I4" s="11"/>
    </row>
    <row r="5" s="10" customFormat="1" ht="19.5" customHeight="1">
      <c r="B5"/>
    </row>
    <row r="6" ht="19.5" customHeight="1">
      <c r="B6" s="46" t="s">
        <v>3</v>
      </c>
    </row>
    <row r="7" ht="19.5" customHeight="1">
      <c r="B7" s="46"/>
    </row>
    <row r="8" ht="19.5" customHeight="1">
      <c r="B8" s="46" t="s">
        <v>38</v>
      </c>
    </row>
    <row r="9" ht="19.5" customHeight="1">
      <c r="B9"/>
    </row>
    <row r="10" ht="19.5" customHeight="1">
      <c r="B10"/>
    </row>
    <row r="11" ht="19.5" customHeight="1">
      <c r="B11"/>
    </row>
    <row r="12" ht="19.5" customHeight="1">
      <c r="B12"/>
    </row>
    <row r="13" ht="19.5" customHeight="1">
      <c r="B13"/>
    </row>
    <row r="14" ht="19.5" customHeight="1">
      <c r="B14"/>
    </row>
    <row r="15" ht="19.5" customHeight="1">
      <c r="B15"/>
    </row>
    <row r="16" ht="19.5" customHeight="1">
      <c r="B16"/>
    </row>
    <row r="17" ht="19.5" customHeight="1">
      <c r="B17"/>
    </row>
    <row r="18" ht="19.5" customHeight="1">
      <c r="B18"/>
    </row>
    <row r="19" ht="19.5" customHeight="1">
      <c r="B19"/>
    </row>
    <row r="20" ht="19.5" customHeight="1">
      <c r="B20"/>
    </row>
    <row r="21" ht="19.5" customHeight="1">
      <c r="B21"/>
    </row>
    <row r="22" ht="19.5" customHeight="1">
      <c r="B22"/>
    </row>
    <row r="23" ht="19.5" customHeight="1">
      <c r="B23"/>
    </row>
    <row r="24" ht="19.5" customHeight="1">
      <c r="B24"/>
    </row>
    <row r="25" ht="19.5" customHeight="1">
      <c r="B25"/>
    </row>
    <row r="26" ht="19.5" customHeight="1">
      <c r="B26"/>
    </row>
    <row r="27" ht="19.5" customHeight="1">
      <c r="B27"/>
    </row>
    <row r="28" ht="19.5" customHeight="1">
      <c r="B28"/>
    </row>
    <row r="29" ht="19.5" customHeight="1">
      <c r="B29"/>
    </row>
    <row r="30" ht="19.5" customHeight="1">
      <c r="B30"/>
    </row>
    <row r="31" ht="19.5" customHeight="1">
      <c r="B31"/>
    </row>
    <row r="32" ht="19.5" customHeight="1">
      <c r="B32"/>
    </row>
    <row r="33" ht="19.5" customHeight="1">
      <c r="B33"/>
    </row>
    <row r="34" ht="19.5" customHeight="1">
      <c r="B34"/>
    </row>
    <row r="35" ht="19.5" customHeight="1">
      <c r="B35"/>
    </row>
    <row r="36" ht="19.5" customHeight="1">
      <c r="B36"/>
    </row>
    <row r="37" ht="19.5" customHeight="1">
      <c r="B37"/>
    </row>
    <row r="38" ht="19.5" customHeight="1">
      <c r="B38"/>
    </row>
    <row r="39" ht="19.5" customHeight="1">
      <c r="B39"/>
    </row>
    <row r="40" ht="19.5" customHeight="1">
      <c r="B40"/>
    </row>
    <row r="41" ht="19.5" customHeight="1">
      <c r="B41"/>
    </row>
    <row r="42" ht="19.5" customHeight="1">
      <c r="B42"/>
    </row>
    <row r="43" ht="19.5" customHeight="1">
      <c r="B43"/>
    </row>
    <row r="44" ht="19.5" customHeight="1">
      <c r="B44"/>
    </row>
    <row r="45" ht="19.5" customHeight="1">
      <c r="B45"/>
    </row>
    <row r="46" ht="19.5" customHeight="1">
      <c r="B46"/>
    </row>
    <row r="47" ht="19.5" customHeight="1">
      <c r="B47"/>
    </row>
    <row r="48" ht="19.5" customHeight="1">
      <c r="B48"/>
    </row>
    <row r="49" ht="19.5" customHeight="1">
      <c r="B49"/>
    </row>
    <row r="50" ht="19.5" customHeight="1">
      <c r="B50"/>
    </row>
    <row r="51" ht="19.5" customHeight="1">
      <c r="B51"/>
    </row>
    <row r="52" ht="19.5" customHeight="1">
      <c r="B52"/>
    </row>
    <row r="53" ht="19.5" customHeight="1">
      <c r="B53"/>
    </row>
    <row r="54" ht="19.5" customHeight="1">
      <c r="B54"/>
    </row>
    <row r="55" ht="19.5" customHeight="1">
      <c r="B55"/>
    </row>
    <row r="56" ht="19.5" customHeight="1">
      <c r="B56"/>
    </row>
    <row r="57" ht="19.5" customHeight="1">
      <c r="B57"/>
    </row>
    <row r="58" ht="19.5" customHeight="1">
      <c r="B58"/>
    </row>
    <row r="59" ht="19.5" customHeight="1">
      <c r="B59"/>
    </row>
    <row r="60" ht="19.5" customHeight="1">
      <c r="B60"/>
    </row>
    <row r="61" ht="19.5" customHeight="1">
      <c r="B61"/>
    </row>
    <row r="62" ht="19.5" customHeight="1">
      <c r="B62"/>
    </row>
    <row r="63" ht="19.5" customHeight="1">
      <c r="B63"/>
    </row>
    <row r="64" ht="19.5" customHeight="1">
      <c r="B64"/>
    </row>
    <row r="65" ht="19.5" customHeight="1">
      <c r="B65"/>
    </row>
    <row r="66" ht="19.5" customHeight="1">
      <c r="B66"/>
    </row>
    <row r="67" ht="19.5" customHeight="1">
      <c r="B67" s="47"/>
    </row>
    <row r="68" ht="19.5" customHeight="1">
      <c r="B68" s="47"/>
    </row>
    <row r="69" ht="19.5" customHeight="1">
      <c r="B69" s="47"/>
    </row>
    <row r="70" ht="19.5" customHeight="1">
      <c r="B70" s="47"/>
    </row>
    <row r="71" ht="19.5" customHeight="1">
      <c r="B71" s="47"/>
    </row>
    <row r="72" ht="19.5" customHeight="1">
      <c r="B72" s="47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2:J29"/>
  <sheetViews>
    <sheetView zoomScalePageLayoutView="0" workbookViewId="0" topLeftCell="A1">
      <selection activeCell="A1" sqref="A1"/>
    </sheetView>
  </sheetViews>
  <sheetFormatPr defaultColWidth="9.28125" defaultRowHeight="13.5" customHeight="1"/>
  <cols>
    <col min="1" max="1" width="9.140625" style="14" customWidth="1"/>
    <col min="2" max="8" width="9.28125" style="14" customWidth="1"/>
    <col min="9" max="9" width="30.8515625" style="16" customWidth="1"/>
    <col min="10" max="10" width="9.140625" style="0" customWidth="1"/>
    <col min="11" max="16384" width="9.28125" style="14" customWidth="1"/>
  </cols>
  <sheetData>
    <row r="2" spans="2:9" ht="13.5" customHeight="1">
      <c r="B2" s="48" t="s">
        <v>19</v>
      </c>
      <c r="C2" s="49"/>
      <c r="D2" s="49"/>
      <c r="E2" s="49"/>
      <c r="F2" s="49"/>
      <c r="G2" s="50"/>
      <c r="I2" s="55" t="s">
        <v>33</v>
      </c>
    </row>
    <row r="3" spans="2:9" ht="13.5" customHeight="1">
      <c r="B3" s="51"/>
      <c r="C3" s="52"/>
      <c r="D3" s="52"/>
      <c r="E3" s="52"/>
      <c r="F3" s="52"/>
      <c r="G3" s="53"/>
      <c r="I3" s="56"/>
    </row>
    <row r="6" ht="13.5" customHeight="1">
      <c r="I6" s="62" t="s">
        <v>27</v>
      </c>
    </row>
    <row r="7" ht="13.5" customHeight="1">
      <c r="I7" s="62"/>
    </row>
    <row r="8" ht="13.5" customHeight="1">
      <c r="I8" s="62">
        <v>2</v>
      </c>
    </row>
    <row r="9" ht="13.5" customHeight="1">
      <c r="I9" s="62"/>
    </row>
    <row r="11" ht="13.5" customHeight="1">
      <c r="I11" s="57" t="s">
        <v>28</v>
      </c>
    </row>
    <row r="12" ht="13.5" customHeight="1">
      <c r="I12" s="57"/>
    </row>
    <row r="13" spans="4:9" ht="13.5" customHeight="1">
      <c r="D13" s="15"/>
      <c r="I13" s="58">
        <v>1</v>
      </c>
    </row>
    <row r="14" ht="13.5" customHeight="1">
      <c r="I14" s="59"/>
    </row>
    <row r="15" ht="13.5" customHeight="1">
      <c r="I15" s="60" t="s">
        <v>26</v>
      </c>
    </row>
    <row r="16" ht="13.5" customHeight="1">
      <c r="I16" s="60"/>
    </row>
    <row r="17" ht="13.5" customHeight="1">
      <c r="I17" s="61">
        <f>IF(AND(0&lt;I13,I13&lt;=2),"","ERROR")</f>
      </c>
    </row>
    <row r="18" ht="13.5" customHeight="1">
      <c r="I18" s="61"/>
    </row>
    <row r="22" ht="13.5" customHeight="1">
      <c r="J22" s="14"/>
    </row>
    <row r="23" ht="13.5" customHeight="1">
      <c r="J23" s="14"/>
    </row>
    <row r="24" ht="13.5" customHeight="1">
      <c r="I24" s="54" t="s">
        <v>31</v>
      </c>
    </row>
    <row r="25" ht="13.5" customHeight="1">
      <c r="I25" s="54"/>
    </row>
    <row r="26" ht="13.5" customHeight="1">
      <c r="I26" s="54" t="s">
        <v>32</v>
      </c>
    </row>
    <row r="27" ht="13.5" customHeight="1">
      <c r="I27" s="54"/>
    </row>
    <row r="29" ht="13.5" customHeight="1">
      <c r="B29" s="14" t="s">
        <v>12</v>
      </c>
    </row>
  </sheetData>
  <sheetProtection/>
  <mergeCells count="10">
    <mergeCell ref="B2:G3"/>
    <mergeCell ref="I24:I25"/>
    <mergeCell ref="I26:I27"/>
    <mergeCell ref="I2:I3"/>
    <mergeCell ref="I11:I12"/>
    <mergeCell ref="I13:I14"/>
    <mergeCell ref="I15:I16"/>
    <mergeCell ref="I17:I18"/>
    <mergeCell ref="I6:I7"/>
    <mergeCell ref="I8:I9"/>
  </mergeCells>
  <conditionalFormatting sqref="I17">
    <cfRule type="cellIs" priority="1" dxfId="0" operator="equal" stopIfTrue="1">
      <formula>"ERROR"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O28"/>
  <sheetViews>
    <sheetView zoomScalePageLayoutView="0" workbookViewId="0" topLeftCell="A1">
      <selection activeCell="A1" sqref="A1"/>
    </sheetView>
  </sheetViews>
  <sheetFormatPr defaultColWidth="9.28125" defaultRowHeight="13.5" customHeight="1"/>
  <cols>
    <col min="1" max="1" width="9.140625" style="0" customWidth="1"/>
  </cols>
  <sheetData>
    <row r="2" spans="2:15" s="14" customFormat="1" ht="13.5" customHeight="1">
      <c r="B2" s="48" t="s">
        <v>19</v>
      </c>
      <c r="C2" s="49"/>
      <c r="D2" s="49"/>
      <c r="E2" s="49"/>
      <c r="F2" s="49"/>
      <c r="G2" s="50"/>
      <c r="I2" s="63" t="s">
        <v>34</v>
      </c>
      <c r="J2" s="64"/>
      <c r="K2" s="64"/>
      <c r="L2" s="64"/>
      <c r="M2" s="64"/>
      <c r="N2" s="64"/>
      <c r="O2" s="65"/>
    </row>
    <row r="3" spans="2:15" ht="13.5" customHeight="1">
      <c r="B3" s="51"/>
      <c r="C3" s="52"/>
      <c r="D3" s="52"/>
      <c r="E3" s="52"/>
      <c r="F3" s="52"/>
      <c r="G3" s="53"/>
      <c r="I3" s="66"/>
      <c r="J3" s="67"/>
      <c r="K3" s="67"/>
      <c r="L3" s="67"/>
      <c r="M3" s="67"/>
      <c r="N3" s="67"/>
      <c r="O3" s="68"/>
    </row>
    <row r="12" ht="13.5" customHeight="1">
      <c r="D12" s="7"/>
    </row>
    <row r="28" ht="13.5" customHeight="1">
      <c r="B28" s="14" t="s">
        <v>12</v>
      </c>
    </row>
  </sheetData>
  <sheetProtection/>
  <mergeCells count="2">
    <mergeCell ref="I2:O3"/>
    <mergeCell ref="B2:G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2:O28"/>
  <sheetViews>
    <sheetView zoomScalePageLayoutView="0" workbookViewId="0" topLeftCell="A1">
      <selection activeCell="A1" sqref="A1"/>
    </sheetView>
  </sheetViews>
  <sheetFormatPr defaultColWidth="9.28125" defaultRowHeight="13.5" customHeight="1"/>
  <cols>
    <col min="1" max="1" width="9.140625" style="0" customWidth="1"/>
  </cols>
  <sheetData>
    <row r="2" spans="2:15" s="14" customFormat="1" ht="12.75" customHeight="1">
      <c r="B2" s="48" t="s">
        <v>19</v>
      </c>
      <c r="C2" s="49"/>
      <c r="D2" s="49"/>
      <c r="E2" s="49"/>
      <c r="F2" s="49"/>
      <c r="G2" s="50"/>
      <c r="I2" s="63" t="s">
        <v>35</v>
      </c>
      <c r="J2" s="64"/>
      <c r="K2" s="64"/>
      <c r="L2" s="64"/>
      <c r="M2" s="64"/>
      <c r="N2" s="64"/>
      <c r="O2" s="65"/>
    </row>
    <row r="3" spans="2:15" ht="13.5" customHeight="1">
      <c r="B3" s="51"/>
      <c r="C3" s="52"/>
      <c r="D3" s="52"/>
      <c r="E3" s="52"/>
      <c r="F3" s="52"/>
      <c r="G3" s="53"/>
      <c r="I3" s="66"/>
      <c r="J3" s="67"/>
      <c r="K3" s="67"/>
      <c r="L3" s="67"/>
      <c r="M3" s="67"/>
      <c r="N3" s="67"/>
      <c r="O3" s="68"/>
    </row>
    <row r="12" ht="13.5" customHeight="1">
      <c r="D12" s="7"/>
    </row>
    <row r="28" ht="13.5" customHeight="1">
      <c r="B28" s="14" t="s">
        <v>12</v>
      </c>
    </row>
  </sheetData>
  <sheetProtection/>
  <mergeCells count="2">
    <mergeCell ref="I2:O3"/>
    <mergeCell ref="B2:G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2:O31"/>
  <sheetViews>
    <sheetView zoomScalePageLayoutView="0" workbookViewId="0" topLeftCell="A1">
      <selection activeCell="A1" sqref="A1"/>
    </sheetView>
  </sheetViews>
  <sheetFormatPr defaultColWidth="9.28125" defaultRowHeight="14.25" customHeight="1"/>
  <sheetData>
    <row r="2" spans="2:15" ht="14.25" customHeight="1">
      <c r="B2" s="48" t="s">
        <v>5</v>
      </c>
      <c r="C2" s="49"/>
      <c r="D2" s="49"/>
      <c r="E2" s="49"/>
      <c r="F2" s="49"/>
      <c r="G2" s="50"/>
      <c r="I2" s="63" t="s">
        <v>36</v>
      </c>
      <c r="J2" s="64"/>
      <c r="K2" s="64"/>
      <c r="L2" s="64"/>
      <c r="M2" s="64"/>
      <c r="N2" s="64"/>
      <c r="O2" s="65"/>
    </row>
    <row r="3" spans="2:15" ht="14.25" customHeight="1">
      <c r="B3" s="51"/>
      <c r="C3" s="52"/>
      <c r="D3" s="52"/>
      <c r="E3" s="52"/>
      <c r="F3" s="52"/>
      <c r="G3" s="53"/>
      <c r="I3" s="66"/>
      <c r="J3" s="67"/>
      <c r="K3" s="67"/>
      <c r="L3" s="67"/>
      <c r="M3" s="67"/>
      <c r="N3" s="67"/>
      <c r="O3" s="68"/>
    </row>
    <row r="4" ht="14.25" customHeight="1">
      <c r="I4" t="s">
        <v>37</v>
      </c>
    </row>
    <row r="14" ht="14.25" customHeight="1">
      <c r="C14" s="7"/>
    </row>
    <row r="22" spans="2:4" ht="14.25" customHeight="1">
      <c r="B22" s="72" t="str">
        <f>'s1'!B34</f>
        <v>Prob</v>
      </c>
      <c r="C22" s="72"/>
      <c r="D22" s="70">
        <f>'s1'!C34</f>
        <v>0.3183098861837907</v>
      </c>
    </row>
    <row r="23" spans="2:4" ht="14.25" customHeight="1">
      <c r="B23" s="72"/>
      <c r="C23" s="72"/>
      <c r="D23" s="70"/>
    </row>
    <row r="25" spans="2:4" ht="14.25" customHeight="1">
      <c r="B25" s="72" t="str">
        <f>'s1'!B33</f>
        <v>Rel freq</v>
      </c>
      <c r="C25" s="72"/>
      <c r="D25" s="71">
        <f>'s1'!C33</f>
        <v>0.3</v>
      </c>
    </row>
    <row r="26" spans="2:4" s="41" customFormat="1" ht="14.25" customHeight="1">
      <c r="B26" s="72"/>
      <c r="C26" s="72"/>
      <c r="D26" s="71"/>
    </row>
    <row r="27" s="41" customFormat="1" ht="14.25" customHeight="1"/>
    <row r="28" s="41" customFormat="1" ht="14.25" customHeight="1">
      <c r="B28" s="14" t="s">
        <v>12</v>
      </c>
    </row>
    <row r="29" spans="2:3" s="41" customFormat="1" ht="14.25" customHeight="1">
      <c r="B29"/>
      <c r="C29"/>
    </row>
    <row r="30" spans="9:15" ht="14.25" customHeight="1">
      <c r="I30" s="40"/>
      <c r="J30" s="40"/>
      <c r="K30" s="40"/>
      <c r="L30" s="13"/>
      <c r="M30" s="13"/>
      <c r="N30" s="13"/>
      <c r="O30" s="12"/>
    </row>
    <row r="31" spans="9:14" ht="14.25" customHeight="1">
      <c r="I31" s="69"/>
      <c r="J31" s="69"/>
      <c r="K31" s="69"/>
      <c r="L31" s="69"/>
      <c r="M31" s="69"/>
      <c r="N31" s="69"/>
    </row>
  </sheetData>
  <sheetProtection/>
  <mergeCells count="7">
    <mergeCell ref="I31:N31"/>
    <mergeCell ref="D22:D23"/>
    <mergeCell ref="D25:D26"/>
    <mergeCell ref="B2:G3"/>
    <mergeCell ref="B25:C26"/>
    <mergeCell ref="B22:C23"/>
    <mergeCell ref="I2:O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D11:D11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43.57421875" style="0" bestFit="1" customWidth="1"/>
  </cols>
  <sheetData>
    <row r="11" ht="90">
      <c r="D11" s="43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V34"/>
  <sheetViews>
    <sheetView zoomScale="85" zoomScaleNormal="85" zoomScalePageLayoutView="0" workbookViewId="0" topLeftCell="A1">
      <selection activeCell="F32" sqref="F32"/>
    </sheetView>
  </sheetViews>
  <sheetFormatPr defaultColWidth="7.57421875" defaultRowHeight="15" customHeight="1"/>
  <cols>
    <col min="1" max="1" width="7.57421875" style="5" customWidth="1"/>
    <col min="2" max="2" width="21.00390625" style="5" bestFit="1" customWidth="1"/>
    <col min="3" max="16384" width="7.57421875" style="5" customWidth="1"/>
  </cols>
  <sheetData>
    <row r="2" ht="15" customHeight="1">
      <c r="B2" s="18" t="s">
        <v>6</v>
      </c>
    </row>
    <row r="3" ht="15" customHeight="1">
      <c r="B3" s="18">
        <f>1!I13</f>
        <v>1</v>
      </c>
    </row>
    <row r="5" ht="15" customHeight="1">
      <c r="B5" s="19" t="s">
        <v>7</v>
      </c>
    </row>
    <row r="6" ht="15" customHeight="1">
      <c r="B6" s="20">
        <v>2</v>
      </c>
    </row>
    <row r="8" ht="15" customHeight="1">
      <c r="B8" s="18" t="s">
        <v>0</v>
      </c>
    </row>
    <row r="9" ht="15" customHeight="1">
      <c r="B9" s="42">
        <f>PI()/2</f>
        <v>1.5707963267948966</v>
      </c>
    </row>
    <row r="10" ht="15" customHeight="1" thickBot="1"/>
    <row r="11" spans="3:152" ht="15" customHeight="1" thickBot="1">
      <c r="C11" s="31">
        <v>1</v>
      </c>
      <c r="D11" s="39"/>
      <c r="E11" s="32"/>
      <c r="F11" s="31">
        <f>C11+1</f>
        <v>2</v>
      </c>
      <c r="G11" s="39"/>
      <c r="H11" s="32"/>
      <c r="I11" s="31">
        <f>F11+1</f>
        <v>3</v>
      </c>
      <c r="J11" s="39"/>
      <c r="K11" s="32"/>
      <c r="L11" s="31">
        <f>I11+1</f>
        <v>4</v>
      </c>
      <c r="M11" s="39"/>
      <c r="N11" s="32"/>
      <c r="O11" s="31">
        <f>L11+1</f>
        <v>5</v>
      </c>
      <c r="P11" s="39"/>
      <c r="Q11" s="32"/>
      <c r="R11" s="31">
        <f>O11+1</f>
        <v>6</v>
      </c>
      <c r="S11" s="39"/>
      <c r="T11" s="32"/>
      <c r="U11" s="31">
        <f>R11+1</f>
        <v>7</v>
      </c>
      <c r="V11" s="39"/>
      <c r="W11" s="32"/>
      <c r="X11" s="31">
        <f>U11+1</f>
        <v>8</v>
      </c>
      <c r="Y11" s="39"/>
      <c r="Z11" s="32"/>
      <c r="AA11" s="31">
        <f>X11+1</f>
        <v>9</v>
      </c>
      <c r="AB11" s="39"/>
      <c r="AC11" s="32"/>
      <c r="AD11" s="31">
        <f>AA11+1</f>
        <v>10</v>
      </c>
      <c r="AE11" s="39"/>
      <c r="AF11" s="32"/>
      <c r="AG11" s="31">
        <f>AD11+1</f>
        <v>11</v>
      </c>
      <c r="AH11" s="39"/>
      <c r="AI11" s="32"/>
      <c r="AJ11" s="31">
        <f>AG11+1</f>
        <v>12</v>
      </c>
      <c r="AK11" s="39"/>
      <c r="AL11" s="32"/>
      <c r="AM11" s="31">
        <f>AJ11+1</f>
        <v>13</v>
      </c>
      <c r="AN11" s="39"/>
      <c r="AO11" s="32"/>
      <c r="AP11" s="31">
        <f>AM11+1</f>
        <v>14</v>
      </c>
      <c r="AQ11" s="39"/>
      <c r="AR11" s="32"/>
      <c r="AS11" s="31">
        <f>AP11+1</f>
        <v>15</v>
      </c>
      <c r="AT11" s="39"/>
      <c r="AU11" s="32"/>
      <c r="AV11" s="31">
        <f>AS11+1</f>
        <v>16</v>
      </c>
      <c r="AW11" s="39"/>
      <c r="AX11" s="32"/>
      <c r="AY11" s="31">
        <f>AV11+1</f>
        <v>17</v>
      </c>
      <c r="AZ11" s="39"/>
      <c r="BA11" s="32"/>
      <c r="BB11" s="31">
        <f>AY11+1</f>
        <v>18</v>
      </c>
      <c r="BC11" s="39"/>
      <c r="BD11" s="32"/>
      <c r="BE11" s="31">
        <f>BB11+1</f>
        <v>19</v>
      </c>
      <c r="BF11" s="39"/>
      <c r="BG11" s="32"/>
      <c r="BH11" s="31">
        <f>BE11+1</f>
        <v>20</v>
      </c>
      <c r="BI11" s="39"/>
      <c r="BJ11" s="32"/>
      <c r="BK11" s="31">
        <f>BH11+1</f>
        <v>21</v>
      </c>
      <c r="BL11" s="39"/>
      <c r="BM11" s="32"/>
      <c r="BN11" s="31">
        <f>BK11+1</f>
        <v>22</v>
      </c>
      <c r="BO11" s="39"/>
      <c r="BP11" s="32"/>
      <c r="BQ11" s="31">
        <f>BN11+1</f>
        <v>23</v>
      </c>
      <c r="BR11" s="39"/>
      <c r="BS11" s="32"/>
      <c r="BT11" s="31">
        <f>BQ11+1</f>
        <v>24</v>
      </c>
      <c r="BU11" s="39"/>
      <c r="BV11" s="32"/>
      <c r="BW11" s="31">
        <f>BT11+1</f>
        <v>25</v>
      </c>
      <c r="BX11" s="39"/>
      <c r="BY11" s="32"/>
      <c r="BZ11" s="31">
        <f>BW11+1</f>
        <v>26</v>
      </c>
      <c r="CA11" s="39"/>
      <c r="CB11" s="32"/>
      <c r="CC11" s="31">
        <f>BZ11+1</f>
        <v>27</v>
      </c>
      <c r="CD11" s="39"/>
      <c r="CE11" s="32"/>
      <c r="CF11" s="31">
        <f>CC11+1</f>
        <v>28</v>
      </c>
      <c r="CG11" s="39"/>
      <c r="CH11" s="32"/>
      <c r="CI11" s="31">
        <f>CF11+1</f>
        <v>29</v>
      </c>
      <c r="CJ11" s="39"/>
      <c r="CK11" s="32"/>
      <c r="CL11" s="31">
        <f>CI11+1</f>
        <v>30</v>
      </c>
      <c r="CM11" s="39"/>
      <c r="CN11" s="32"/>
      <c r="CO11" s="31">
        <f>CL11+1</f>
        <v>31</v>
      </c>
      <c r="CP11" s="39"/>
      <c r="CQ11" s="32"/>
      <c r="CR11" s="31">
        <f>CO11+1</f>
        <v>32</v>
      </c>
      <c r="CS11" s="39"/>
      <c r="CT11" s="32"/>
      <c r="CU11" s="31">
        <f>CR11+1</f>
        <v>33</v>
      </c>
      <c r="CV11" s="39"/>
      <c r="CW11" s="32"/>
      <c r="CX11" s="31">
        <f>CU11+1</f>
        <v>34</v>
      </c>
      <c r="CY11" s="39"/>
      <c r="CZ11" s="32"/>
      <c r="DA11" s="31">
        <f>CX11+1</f>
        <v>35</v>
      </c>
      <c r="DB11" s="39"/>
      <c r="DC11" s="32"/>
      <c r="DD11" s="31">
        <f>DA11+1</f>
        <v>36</v>
      </c>
      <c r="DE11" s="39"/>
      <c r="DF11" s="32"/>
      <c r="DG11" s="31">
        <f>DD11+1</f>
        <v>37</v>
      </c>
      <c r="DH11" s="39"/>
      <c r="DI11" s="32"/>
      <c r="DJ11" s="31">
        <f>DG11+1</f>
        <v>38</v>
      </c>
      <c r="DK11" s="39"/>
      <c r="DL11" s="32"/>
      <c r="DM11" s="31">
        <f>DJ11+1</f>
        <v>39</v>
      </c>
      <c r="DN11" s="39"/>
      <c r="DO11" s="32"/>
      <c r="DP11" s="31">
        <f>DM11+1</f>
        <v>40</v>
      </c>
      <c r="DQ11" s="39"/>
      <c r="DR11" s="32"/>
      <c r="DS11" s="31">
        <f>DP11+1</f>
        <v>41</v>
      </c>
      <c r="DT11" s="39"/>
      <c r="DU11" s="32"/>
      <c r="DV11" s="31">
        <f>DS11+1</f>
        <v>42</v>
      </c>
      <c r="DW11" s="39"/>
      <c r="DX11" s="32"/>
      <c r="DY11" s="31">
        <f>DV11+1</f>
        <v>43</v>
      </c>
      <c r="DZ11" s="39"/>
      <c r="EA11" s="32"/>
      <c r="EB11" s="31">
        <f>DY11+1</f>
        <v>44</v>
      </c>
      <c r="EC11" s="39"/>
      <c r="ED11" s="32"/>
      <c r="EE11" s="31">
        <f>EB11+1</f>
        <v>45</v>
      </c>
      <c r="EF11" s="39"/>
      <c r="EG11" s="32"/>
      <c r="EH11" s="31">
        <f>EE11+1</f>
        <v>46</v>
      </c>
      <c r="EI11" s="39"/>
      <c r="EJ11" s="32"/>
      <c r="EK11" s="31">
        <f>EH11+1</f>
        <v>47</v>
      </c>
      <c r="EL11" s="39"/>
      <c r="EM11" s="32"/>
      <c r="EN11" s="31">
        <f>EK11+1</f>
        <v>48</v>
      </c>
      <c r="EO11" s="39"/>
      <c r="EP11" s="32"/>
      <c r="EQ11" s="31">
        <f>EN11+1</f>
        <v>49</v>
      </c>
      <c r="ER11" s="39"/>
      <c r="ES11" s="32"/>
      <c r="ET11" s="31">
        <f>EQ11+1</f>
        <v>50</v>
      </c>
      <c r="EU11" s="39"/>
      <c r="EV11" s="32"/>
    </row>
    <row r="12" ht="15" customHeight="1" thickBot="1"/>
    <row r="13" spans="1:150" ht="15" customHeight="1" thickBot="1">
      <c r="A13" s="21">
        <v>1</v>
      </c>
      <c r="B13" s="34" t="s">
        <v>20</v>
      </c>
      <c r="C13" s="35">
        <f aca="true" ca="1" t="shared" si="0" ref="C13:C18">RAND()</f>
        <v>0.4376448961279902</v>
      </c>
      <c r="F13" s="35">
        <f aca="true" ca="1" t="shared" si="1" ref="F13:F18">RAND()</f>
        <v>0.8231598756739702</v>
      </c>
      <c r="I13" s="35">
        <f aca="true" ca="1" t="shared" si="2" ref="I13:I18">RAND()</f>
        <v>0.058510580252638</v>
      </c>
      <c r="L13" s="35">
        <f aca="true" ca="1" t="shared" si="3" ref="L13:L18">RAND()</f>
        <v>0.7012828627129759</v>
      </c>
      <c r="O13" s="35">
        <f aca="true" ca="1" t="shared" si="4" ref="O13:O18">RAND()</f>
        <v>0.10578719879292375</v>
      </c>
      <c r="R13" s="35">
        <f aca="true" ca="1" t="shared" si="5" ref="R13:R18">RAND()</f>
        <v>0.32402283831144807</v>
      </c>
      <c r="U13" s="35">
        <f aca="true" ca="1" t="shared" si="6" ref="U13:U18">RAND()</f>
        <v>0.0635291386449699</v>
      </c>
      <c r="X13" s="35">
        <f aca="true" ca="1" t="shared" si="7" ref="X13:X18">RAND()</f>
        <v>0.2984533059089438</v>
      </c>
      <c r="AA13" s="35">
        <f aca="true" ca="1" t="shared" si="8" ref="AA13:AA18">RAND()</f>
        <v>0.9975874629580286</v>
      </c>
      <c r="AD13" s="35">
        <f aca="true" ca="1" t="shared" si="9" ref="AD13:AD18">RAND()</f>
        <v>0.8244200374106603</v>
      </c>
      <c r="AG13" s="35">
        <f aca="true" ca="1" t="shared" si="10" ref="AG13:AG18">RAND()</f>
        <v>0.8868721497072738</v>
      </c>
      <c r="AJ13" s="35">
        <f aca="true" ca="1" t="shared" si="11" ref="AJ13:AJ18">RAND()</f>
        <v>0.8561025446217967</v>
      </c>
      <c r="AM13" s="35">
        <f aca="true" ca="1" t="shared" si="12" ref="AM13:AM18">RAND()</f>
        <v>0.34128359387676177</v>
      </c>
      <c r="AP13" s="35">
        <f aca="true" ca="1" t="shared" si="13" ref="AP13:AP18">RAND()</f>
        <v>0.0864131785393667</v>
      </c>
      <c r="AS13" s="35">
        <f aca="true" ca="1" t="shared" si="14" ref="AS13:AS18">RAND()</f>
        <v>0.7077942624186799</v>
      </c>
      <c r="AV13" s="35">
        <f aca="true" ca="1" t="shared" si="15" ref="AV13:AV18">RAND()</f>
        <v>0.34800480092500674</v>
      </c>
      <c r="AY13" s="35">
        <f aca="true" ca="1" t="shared" si="16" ref="AY13:AY18">RAND()</f>
        <v>0.9462915939807715</v>
      </c>
      <c r="BB13" s="35">
        <f aca="true" ca="1" t="shared" si="17" ref="BB13:BB18">RAND()</f>
        <v>0.36623853147720986</v>
      </c>
      <c r="BE13" s="35">
        <f aca="true" ca="1" t="shared" si="18" ref="BE13:BE18">RAND()</f>
        <v>0.909770944934106</v>
      </c>
      <c r="BH13" s="35">
        <f aca="true" ca="1" t="shared" si="19" ref="BH13:BH18">RAND()</f>
        <v>0.8657254764059958</v>
      </c>
      <c r="BK13" s="35">
        <f aca="true" ca="1" t="shared" si="20" ref="BK13:BK18">RAND()</f>
        <v>0.2394295560067876</v>
      </c>
      <c r="BN13" s="35">
        <f aca="true" ca="1" t="shared" si="21" ref="BN13:BN18">RAND()</f>
        <v>0.27713332300964666</v>
      </c>
      <c r="BQ13" s="35">
        <f aca="true" ca="1" t="shared" si="22" ref="BQ13:BQ18">RAND()</f>
        <v>0.10389301492543179</v>
      </c>
      <c r="BT13" s="35">
        <f aca="true" ca="1" t="shared" si="23" ref="BT13:BT18">RAND()</f>
        <v>0.1907999654310677</v>
      </c>
      <c r="BW13" s="35">
        <f aca="true" ca="1" t="shared" si="24" ref="BW13:BW18">RAND()</f>
        <v>0.4471637119875269</v>
      </c>
      <c r="BZ13" s="35">
        <f aca="true" ca="1" t="shared" si="25" ref="BZ13:BZ18">RAND()</f>
        <v>0.5922289142020158</v>
      </c>
      <c r="CC13" s="35">
        <f aca="true" ca="1" t="shared" si="26" ref="CC13:CC18">RAND()</f>
        <v>0.9220086822940827</v>
      </c>
      <c r="CF13" s="35">
        <f aca="true" ca="1" t="shared" si="27" ref="CF13:CF18">RAND()</f>
        <v>0.47840658219071575</v>
      </c>
      <c r="CI13" s="35">
        <f aca="true" ca="1" t="shared" si="28" ref="CI13:CI18">RAND()</f>
        <v>0.7115449024430158</v>
      </c>
      <c r="CL13" s="35">
        <f aca="true" ca="1" t="shared" si="29" ref="CL13:CL18">RAND()</f>
        <v>0.39113473310527547</v>
      </c>
      <c r="CO13" s="35">
        <f aca="true" ca="1" t="shared" si="30" ref="CO13:CO18">RAND()</f>
        <v>0.7325097777958622</v>
      </c>
      <c r="CR13" s="35">
        <f aca="true" ca="1" t="shared" si="31" ref="CR13:CR18">RAND()</f>
        <v>0.06047572433260884</v>
      </c>
      <c r="CU13" s="35">
        <f aca="true" ca="1" t="shared" si="32" ref="CU13:CU18">RAND()</f>
        <v>0.003854953902159952</v>
      </c>
      <c r="CX13" s="35">
        <f aca="true" ca="1" t="shared" si="33" ref="CX13:CX18">RAND()</f>
        <v>0.7299185802128259</v>
      </c>
      <c r="DA13" s="35">
        <f aca="true" ca="1" t="shared" si="34" ref="DA13:DA18">RAND()</f>
        <v>0.3702515284358663</v>
      </c>
      <c r="DD13" s="35">
        <f aca="true" ca="1" t="shared" si="35" ref="DD13:DD18">RAND()</f>
        <v>0.48706400224124025</v>
      </c>
      <c r="DG13" s="35">
        <f aca="true" ca="1" t="shared" si="36" ref="DG13:DG18">RAND()</f>
        <v>0.004050330170270566</v>
      </c>
      <c r="DJ13" s="35">
        <f aca="true" ca="1" t="shared" si="37" ref="DJ13:DJ18">RAND()</f>
        <v>0.8179549037299154</v>
      </c>
      <c r="DM13" s="35">
        <f aca="true" ca="1" t="shared" si="38" ref="DM13:DM18">RAND()</f>
        <v>0.7565153561519296</v>
      </c>
      <c r="DP13" s="35">
        <f aca="true" ca="1" t="shared" si="39" ref="DP13:DP18">RAND()</f>
        <v>0.5951494288000285</v>
      </c>
      <c r="DS13" s="35">
        <f aca="true" ca="1" t="shared" si="40" ref="DS13:DS18">RAND()</f>
        <v>0.6260187074184622</v>
      </c>
      <c r="DV13" s="35">
        <f aca="true" ca="1" t="shared" si="41" ref="DV13:DV18">RAND()</f>
        <v>0.7349547342082448</v>
      </c>
      <c r="DY13" s="35">
        <f aca="true" ca="1" t="shared" si="42" ref="DY13:DY18">RAND()</f>
        <v>0.6961370882753029</v>
      </c>
      <c r="EB13" s="35">
        <f aca="true" ca="1" t="shared" si="43" ref="EB13:EB18">RAND()</f>
        <v>0.38026647022922044</v>
      </c>
      <c r="EE13" s="35">
        <f aca="true" ca="1" t="shared" si="44" ref="EE13:EE18">RAND()</f>
        <v>0.5758039153457053</v>
      </c>
      <c r="EH13" s="35">
        <f aca="true" ca="1" t="shared" si="45" ref="EH13:EH18">RAND()</f>
        <v>0.3816857232668527</v>
      </c>
      <c r="EK13" s="35">
        <f aca="true" ca="1" t="shared" si="46" ref="EK13:EK18">RAND()</f>
        <v>0.29604708376071365</v>
      </c>
      <c r="EN13" s="35">
        <f aca="true" ca="1" t="shared" si="47" ref="EN13:EN18">RAND()</f>
        <v>0.8450921679161603</v>
      </c>
      <c r="EQ13" s="35">
        <f aca="true" ca="1" t="shared" si="48" ref="EQ13:EQ18">RAND()</f>
        <v>0.542040953610436</v>
      </c>
      <c r="ET13" s="35">
        <f aca="true" ca="1" t="shared" si="49" ref="ET13:ET18">RAND()</f>
        <v>0.9699117426152091</v>
      </c>
    </row>
    <row r="14" spans="1:150" ht="15" customHeight="1" thickBot="1">
      <c r="A14" s="24"/>
      <c r="B14" s="34" t="s">
        <v>21</v>
      </c>
      <c r="C14" s="36">
        <f ca="1" t="shared" si="0"/>
        <v>0.9080594718524606</v>
      </c>
      <c r="F14" s="36">
        <f ca="1" t="shared" si="1"/>
        <v>0.6168981514113248</v>
      </c>
      <c r="I14" s="36">
        <f ca="1" t="shared" si="2"/>
        <v>0.6621966511980908</v>
      </c>
      <c r="L14" s="36">
        <f ca="1" t="shared" si="3"/>
        <v>0.40702709709009577</v>
      </c>
      <c r="O14" s="36">
        <f ca="1" t="shared" si="4"/>
        <v>0.5281272205516023</v>
      </c>
      <c r="R14" s="36">
        <f ca="1" t="shared" si="5"/>
        <v>0.9870387586603004</v>
      </c>
      <c r="U14" s="36">
        <f ca="1" t="shared" si="6"/>
        <v>0.5155346737934947</v>
      </c>
      <c r="X14" s="36">
        <f ca="1" t="shared" si="7"/>
        <v>0.35914737239643624</v>
      </c>
      <c r="AA14" s="36">
        <f ca="1" t="shared" si="8"/>
        <v>0.017846348477419838</v>
      </c>
      <c r="AD14" s="36">
        <f ca="1" t="shared" si="9"/>
        <v>0.1502383284391522</v>
      </c>
      <c r="AG14" s="36">
        <f ca="1" t="shared" si="10"/>
        <v>0.5840362703345108</v>
      </c>
      <c r="AJ14" s="36">
        <f ca="1" t="shared" si="11"/>
        <v>0.8600026579414859</v>
      </c>
      <c r="AM14" s="36">
        <f ca="1" t="shared" si="12"/>
        <v>0.9754702205064247</v>
      </c>
      <c r="AP14" s="36">
        <f ca="1" t="shared" si="13"/>
        <v>0.7694330280924522</v>
      </c>
      <c r="AS14" s="36">
        <f ca="1" t="shared" si="14"/>
        <v>0.7734857994658444</v>
      </c>
      <c r="AV14" s="36">
        <f ca="1" t="shared" si="15"/>
        <v>0.463355520261284</v>
      </c>
      <c r="AY14" s="36">
        <f ca="1" t="shared" si="16"/>
        <v>0.4141992935511487</v>
      </c>
      <c r="BB14" s="36">
        <f ca="1" t="shared" si="17"/>
        <v>0.6420820566631931</v>
      </c>
      <c r="BE14" s="36">
        <f ca="1" t="shared" si="18"/>
        <v>0.6178062766171454</v>
      </c>
      <c r="BH14" s="36">
        <f ca="1" t="shared" si="19"/>
        <v>0.586623150090472</v>
      </c>
      <c r="BK14" s="36">
        <f ca="1" t="shared" si="20"/>
        <v>0.4616234192239741</v>
      </c>
      <c r="BN14" s="36">
        <f ca="1" t="shared" si="21"/>
        <v>0.1779237551446009</v>
      </c>
      <c r="BQ14" s="36">
        <f ca="1" t="shared" si="22"/>
        <v>0.2294273960452824</v>
      </c>
      <c r="BT14" s="36">
        <f ca="1" t="shared" si="23"/>
        <v>0.3984561793162973</v>
      </c>
      <c r="BW14" s="36">
        <f ca="1" t="shared" si="24"/>
        <v>0.5919531905306381</v>
      </c>
      <c r="BZ14" s="36">
        <f ca="1" t="shared" si="25"/>
        <v>0.5583216798910429</v>
      </c>
      <c r="CC14" s="36">
        <f ca="1" t="shared" si="26"/>
        <v>0.9078956774386424</v>
      </c>
      <c r="CF14" s="36">
        <f ca="1" t="shared" si="27"/>
        <v>0.38750502221048144</v>
      </c>
      <c r="CI14" s="36">
        <f ca="1" t="shared" si="28"/>
        <v>0.5617136479612532</v>
      </c>
      <c r="CL14" s="36">
        <f ca="1" t="shared" si="29"/>
        <v>0.056040851295996674</v>
      </c>
      <c r="CO14" s="36">
        <f ca="1" t="shared" si="30"/>
        <v>0.9602761273248841</v>
      </c>
      <c r="CR14" s="36">
        <f ca="1" t="shared" si="31"/>
        <v>0.18294072435994746</v>
      </c>
      <c r="CU14" s="36">
        <f ca="1" t="shared" si="32"/>
        <v>0.8971845844428588</v>
      </c>
      <c r="CX14" s="36">
        <f ca="1" t="shared" si="33"/>
        <v>0.37313735561336525</v>
      </c>
      <c r="DA14" s="36">
        <f ca="1" t="shared" si="34"/>
        <v>0.1627882575556039</v>
      </c>
      <c r="DD14" s="36">
        <f ca="1" t="shared" si="35"/>
        <v>0.7627439967812</v>
      </c>
      <c r="DG14" s="36">
        <f ca="1" t="shared" si="36"/>
        <v>0.25722819897953686</v>
      </c>
      <c r="DJ14" s="36">
        <f ca="1" t="shared" si="37"/>
        <v>0.30582883483356227</v>
      </c>
      <c r="DM14" s="36">
        <f ca="1" t="shared" si="38"/>
        <v>0.08222253159742854</v>
      </c>
      <c r="DP14" s="36">
        <f ca="1" t="shared" si="39"/>
        <v>0.2239211303630837</v>
      </c>
      <c r="DS14" s="36">
        <f ca="1" t="shared" si="40"/>
        <v>0.874578931796921</v>
      </c>
      <c r="DV14" s="36">
        <f ca="1" t="shared" si="41"/>
        <v>0.3265181707069811</v>
      </c>
      <c r="DY14" s="36">
        <f ca="1" t="shared" si="42"/>
        <v>0.38661911096270707</v>
      </c>
      <c r="EB14" s="36">
        <f ca="1" t="shared" si="43"/>
        <v>0.3365876830234191</v>
      </c>
      <c r="EE14" s="36">
        <f ca="1" t="shared" si="44"/>
        <v>0.9422392811995524</v>
      </c>
      <c r="EH14" s="36">
        <f ca="1" t="shared" si="45"/>
        <v>0.087104603093902</v>
      </c>
      <c r="EK14" s="36">
        <f ca="1" t="shared" si="46"/>
        <v>0.3212995904540217</v>
      </c>
      <c r="EN14" s="36">
        <f ca="1" t="shared" si="47"/>
        <v>0.6986202060399205</v>
      </c>
      <c r="EQ14" s="36">
        <f ca="1" t="shared" si="48"/>
        <v>0.4833976677310622</v>
      </c>
      <c r="ET14" s="36">
        <f ca="1" t="shared" si="49"/>
        <v>0.36127492799184235</v>
      </c>
    </row>
    <row r="15" spans="1:150" ht="15" customHeight="1" thickBot="1">
      <c r="A15" s="24"/>
      <c r="B15" s="37" t="s">
        <v>22</v>
      </c>
      <c r="C15" s="38">
        <f ca="1" t="shared" si="0"/>
        <v>0.3179548441051194</v>
      </c>
      <c r="F15" s="38">
        <f ca="1" t="shared" si="1"/>
        <v>0.7334409923002889</v>
      </c>
      <c r="I15" s="38">
        <f ca="1" t="shared" si="2"/>
        <v>0.9716875687404354</v>
      </c>
      <c r="L15" s="38">
        <f ca="1" t="shared" si="3"/>
        <v>0.05659384632981901</v>
      </c>
      <c r="O15" s="38">
        <f ca="1" t="shared" si="4"/>
        <v>0.6679283470687665</v>
      </c>
      <c r="R15" s="38">
        <f ca="1" t="shared" si="5"/>
        <v>0.8214195701107785</v>
      </c>
      <c r="U15" s="38">
        <f ca="1" t="shared" si="6"/>
        <v>0.6759906519089958</v>
      </c>
      <c r="X15" s="38">
        <f ca="1" t="shared" si="7"/>
        <v>0.7081579915588883</v>
      </c>
      <c r="AA15" s="38">
        <f ca="1" t="shared" si="8"/>
        <v>0.587539171050738</v>
      </c>
      <c r="AD15" s="38">
        <f ca="1" t="shared" si="9"/>
        <v>0.9084465124838998</v>
      </c>
      <c r="AG15" s="38">
        <f ca="1" t="shared" si="10"/>
        <v>0.4796251549033661</v>
      </c>
      <c r="AJ15" s="38">
        <f ca="1" t="shared" si="11"/>
        <v>0.5311043716585786</v>
      </c>
      <c r="AM15" s="38">
        <f ca="1" t="shared" si="12"/>
        <v>0.5706063936965586</v>
      </c>
      <c r="AP15" s="38">
        <f ca="1" t="shared" si="13"/>
        <v>0.203222157286846</v>
      </c>
      <c r="AS15" s="38">
        <f ca="1" t="shared" si="14"/>
        <v>0.47677264124735075</v>
      </c>
      <c r="AV15" s="38">
        <f ca="1" t="shared" si="15"/>
        <v>0.17473076755304984</v>
      </c>
      <c r="AY15" s="38">
        <f ca="1" t="shared" si="16"/>
        <v>0.940294287308111</v>
      </c>
      <c r="BB15" s="38">
        <f ca="1" t="shared" si="17"/>
        <v>0.19330434104062322</v>
      </c>
      <c r="BE15" s="38">
        <f ca="1" t="shared" si="18"/>
        <v>0.6413999160234685</v>
      </c>
      <c r="BH15" s="38">
        <f ca="1" t="shared" si="19"/>
        <v>0.8790390859120967</v>
      </c>
      <c r="BK15" s="38">
        <f ca="1" t="shared" si="20"/>
        <v>0.08415769969808462</v>
      </c>
      <c r="BN15" s="38">
        <f ca="1" t="shared" si="21"/>
        <v>0.9877104462224182</v>
      </c>
      <c r="BQ15" s="38">
        <f ca="1" t="shared" si="22"/>
        <v>0.16882029175727853</v>
      </c>
      <c r="BT15" s="38">
        <f ca="1" t="shared" si="23"/>
        <v>0.5675067404373939</v>
      </c>
      <c r="BW15" s="38">
        <f ca="1" t="shared" si="24"/>
        <v>0.9362043104989004</v>
      </c>
      <c r="BZ15" s="38">
        <f ca="1" t="shared" si="25"/>
        <v>0.7709292256150668</v>
      </c>
      <c r="CC15" s="38">
        <f ca="1" t="shared" si="26"/>
        <v>0.7495116947984286</v>
      </c>
      <c r="CF15" s="38">
        <f ca="1" t="shared" si="27"/>
        <v>0.8208005960075135</v>
      </c>
      <c r="CI15" s="38">
        <f ca="1" t="shared" si="28"/>
        <v>0.03101349802509734</v>
      </c>
      <c r="CL15" s="38">
        <f ca="1" t="shared" si="29"/>
        <v>0.5756385937653219</v>
      </c>
      <c r="CO15" s="38">
        <f ca="1" t="shared" si="30"/>
        <v>0.5018207139911128</v>
      </c>
      <c r="CR15" s="38">
        <f ca="1" t="shared" si="31"/>
        <v>0.598389726695814</v>
      </c>
      <c r="CU15" s="38">
        <f ca="1" t="shared" si="32"/>
        <v>0.35940292812434027</v>
      </c>
      <c r="CX15" s="38">
        <f ca="1" t="shared" si="33"/>
        <v>0.42734001455937776</v>
      </c>
      <c r="DA15" s="38">
        <f ca="1" t="shared" si="34"/>
        <v>0.9837409054398769</v>
      </c>
      <c r="DD15" s="38">
        <f ca="1" t="shared" si="35"/>
        <v>0.7144182815233373</v>
      </c>
      <c r="DG15" s="38">
        <f ca="1" t="shared" si="36"/>
        <v>0.4348791158086813</v>
      </c>
      <c r="DJ15" s="38">
        <f ca="1" t="shared" si="37"/>
        <v>0.17920435644872956</v>
      </c>
      <c r="DM15" s="38">
        <f ca="1" t="shared" si="38"/>
        <v>0.5402118599220738</v>
      </c>
      <c r="DP15" s="38">
        <f ca="1" t="shared" si="39"/>
        <v>0.309859665361613</v>
      </c>
      <c r="DS15" s="38">
        <f ca="1" t="shared" si="40"/>
        <v>0.5024404760164336</v>
      </c>
      <c r="DV15" s="38">
        <f ca="1" t="shared" si="41"/>
        <v>0.6866237503456125</v>
      </c>
      <c r="DY15" s="38">
        <f ca="1" t="shared" si="42"/>
        <v>0.06652200644525808</v>
      </c>
      <c r="EB15" s="38">
        <f ca="1" t="shared" si="43"/>
        <v>0.618441017118232</v>
      </c>
      <c r="EE15" s="38">
        <f ca="1" t="shared" si="44"/>
        <v>0.04908762834061253</v>
      </c>
      <c r="EH15" s="38">
        <f ca="1" t="shared" si="45"/>
        <v>0.8616793140205825</v>
      </c>
      <c r="EK15" s="38">
        <f ca="1" t="shared" si="46"/>
        <v>0.25374435257356165</v>
      </c>
      <c r="EN15" s="38">
        <f ca="1" t="shared" si="47"/>
        <v>0.6056128544768526</v>
      </c>
      <c r="EQ15" s="38">
        <f ca="1" t="shared" si="48"/>
        <v>0.16238475711153466</v>
      </c>
      <c r="ET15" s="38">
        <f ca="1" t="shared" si="49"/>
        <v>0.6083078870683596</v>
      </c>
    </row>
    <row r="16" spans="1:150" ht="15" customHeight="1" thickBot="1">
      <c r="A16" s="24"/>
      <c r="B16" s="37" t="s">
        <v>23</v>
      </c>
      <c r="C16" s="38">
        <f ca="1" t="shared" si="0"/>
        <v>0.5813870158618164</v>
      </c>
      <c r="F16" s="38">
        <f ca="1" t="shared" si="1"/>
        <v>0.7554950746510509</v>
      </c>
      <c r="I16" s="38">
        <f ca="1" t="shared" si="2"/>
        <v>0.7561554971499191</v>
      </c>
      <c r="L16" s="38">
        <f ca="1" t="shared" si="3"/>
        <v>0.86306158064082</v>
      </c>
      <c r="O16" s="38">
        <f ca="1" t="shared" si="4"/>
        <v>0.48144613101972844</v>
      </c>
      <c r="R16" s="38">
        <f ca="1" t="shared" si="5"/>
        <v>0.11452311413292282</v>
      </c>
      <c r="U16" s="38">
        <f ca="1" t="shared" si="6"/>
        <v>0.7522763246791784</v>
      </c>
      <c r="X16" s="38">
        <f ca="1" t="shared" si="7"/>
        <v>0.1476581886532644</v>
      </c>
      <c r="AA16" s="38">
        <f ca="1" t="shared" si="8"/>
        <v>0.7250701408248637</v>
      </c>
      <c r="AD16" s="38">
        <f ca="1" t="shared" si="9"/>
        <v>0.921339131604062</v>
      </c>
      <c r="AG16" s="38">
        <f ca="1" t="shared" si="10"/>
        <v>0.2656704342794225</v>
      </c>
      <c r="AJ16" s="38">
        <f ca="1" t="shared" si="11"/>
        <v>0.6049758812864052</v>
      </c>
      <c r="AM16" s="38">
        <f ca="1" t="shared" si="12"/>
        <v>0.004539188409501627</v>
      </c>
      <c r="AP16" s="38">
        <f ca="1" t="shared" si="13"/>
        <v>0.7096441590510274</v>
      </c>
      <c r="AS16" s="38">
        <f ca="1" t="shared" si="14"/>
        <v>0.4423212712358613</v>
      </c>
      <c r="AV16" s="38">
        <f ca="1" t="shared" si="15"/>
        <v>0.4760560698248315</v>
      </c>
      <c r="AY16" s="38">
        <f ca="1" t="shared" si="16"/>
        <v>0.018398911948893648</v>
      </c>
      <c r="BB16" s="38">
        <f ca="1" t="shared" si="17"/>
        <v>0.801277308658602</v>
      </c>
      <c r="BE16" s="38">
        <f ca="1" t="shared" si="18"/>
        <v>0.75198477344055</v>
      </c>
      <c r="BH16" s="38">
        <f ca="1" t="shared" si="19"/>
        <v>0.9663978703864633</v>
      </c>
      <c r="BK16" s="38">
        <f ca="1" t="shared" si="20"/>
        <v>0.3416346188181818</v>
      </c>
      <c r="BN16" s="38">
        <f ca="1" t="shared" si="21"/>
        <v>0.6213875328501812</v>
      </c>
      <c r="BQ16" s="38">
        <f ca="1" t="shared" si="22"/>
        <v>0.9822208553147582</v>
      </c>
      <c r="BT16" s="38">
        <f ca="1" t="shared" si="23"/>
        <v>0.5856903223740519</v>
      </c>
      <c r="BW16" s="38">
        <f ca="1" t="shared" si="24"/>
        <v>0.5700429811290608</v>
      </c>
      <c r="BZ16" s="38">
        <f ca="1" t="shared" si="25"/>
        <v>0.9521374158017393</v>
      </c>
      <c r="CC16" s="38">
        <f ca="1" t="shared" si="26"/>
        <v>0.23222562820229542</v>
      </c>
      <c r="CF16" s="38">
        <f ca="1" t="shared" si="27"/>
        <v>0.9054693326280594</v>
      </c>
      <c r="CI16" s="38">
        <f ca="1" t="shared" si="28"/>
        <v>0.6015584150071871</v>
      </c>
      <c r="CL16" s="38">
        <f ca="1" t="shared" si="29"/>
        <v>0.43668294401102337</v>
      </c>
      <c r="CO16" s="38">
        <f ca="1" t="shared" si="30"/>
        <v>0.9826140518310817</v>
      </c>
      <c r="CR16" s="38">
        <f ca="1" t="shared" si="31"/>
        <v>0.4561790807426478</v>
      </c>
      <c r="CU16" s="38">
        <f ca="1" t="shared" si="32"/>
        <v>0.06659990331835708</v>
      </c>
      <c r="CX16" s="38">
        <f ca="1" t="shared" si="33"/>
        <v>0.5645399679921326</v>
      </c>
      <c r="DA16" s="38">
        <f ca="1" t="shared" si="34"/>
        <v>0.22306102109129355</v>
      </c>
      <c r="DD16" s="38">
        <f ca="1" t="shared" si="35"/>
        <v>0.46484884014117056</v>
      </c>
      <c r="DG16" s="38">
        <f ca="1" t="shared" si="36"/>
        <v>0.7826660261920599</v>
      </c>
      <c r="DJ16" s="38">
        <f ca="1" t="shared" si="37"/>
        <v>0.6623016115168658</v>
      </c>
      <c r="DM16" s="38">
        <f ca="1" t="shared" si="38"/>
        <v>0.6704334801524121</v>
      </c>
      <c r="DP16" s="38">
        <f ca="1" t="shared" si="39"/>
        <v>0.2676396538371919</v>
      </c>
      <c r="DS16" s="38">
        <f ca="1" t="shared" si="40"/>
        <v>0.5343164876972581</v>
      </c>
      <c r="DV16" s="38">
        <f ca="1" t="shared" si="41"/>
        <v>0.017737662991191172</v>
      </c>
      <c r="DY16" s="38">
        <f ca="1" t="shared" si="42"/>
        <v>0.7851924190947956</v>
      </c>
      <c r="EB16" s="38">
        <f ca="1" t="shared" si="43"/>
        <v>0.1408928116792505</v>
      </c>
      <c r="EE16" s="38">
        <f ca="1" t="shared" si="44"/>
        <v>0.15853780947779228</v>
      </c>
      <c r="EH16" s="38">
        <f ca="1" t="shared" si="45"/>
        <v>0.5707771916026845</v>
      </c>
      <c r="EK16" s="38">
        <f ca="1" t="shared" si="46"/>
        <v>0.06127514746310858</v>
      </c>
      <c r="EN16" s="38">
        <f ca="1" t="shared" si="47"/>
        <v>0.6449369440523132</v>
      </c>
      <c r="EQ16" s="38">
        <f ca="1" t="shared" si="48"/>
        <v>0.5450198955991807</v>
      </c>
      <c r="ET16" s="38">
        <f ca="1" t="shared" si="49"/>
        <v>0.8653689594815219</v>
      </c>
    </row>
    <row r="17" spans="2:150" ht="15" customHeight="1" thickBot="1">
      <c r="B17" s="37" t="s">
        <v>24</v>
      </c>
      <c r="C17" s="38">
        <f ca="1" t="shared" si="0"/>
        <v>0.16325334028055694</v>
      </c>
      <c r="F17" s="38">
        <f ca="1" t="shared" si="1"/>
        <v>0.551206577652632</v>
      </c>
      <c r="I17" s="38">
        <f ca="1" t="shared" si="2"/>
        <v>0.7658703983025417</v>
      </c>
      <c r="L17" s="38">
        <f ca="1" t="shared" si="3"/>
        <v>0.9465721249063019</v>
      </c>
      <c r="O17" s="38">
        <f ca="1" t="shared" si="4"/>
        <v>0.1735868094317239</v>
      </c>
      <c r="R17" s="38">
        <f ca="1" t="shared" si="5"/>
        <v>0.6604665420565246</v>
      </c>
      <c r="U17" s="38">
        <f ca="1" t="shared" si="6"/>
        <v>0.641751101125489</v>
      </c>
      <c r="X17" s="38">
        <f ca="1" t="shared" si="7"/>
        <v>0.5847358785019883</v>
      </c>
      <c r="AA17" s="38">
        <f ca="1" t="shared" si="8"/>
        <v>0.8805565439666072</v>
      </c>
      <c r="AD17" s="38">
        <f ca="1" t="shared" si="9"/>
        <v>0.8014260385702014</v>
      </c>
      <c r="AG17" s="38">
        <f ca="1" t="shared" si="10"/>
        <v>0.7364209709493332</v>
      </c>
      <c r="AJ17" s="38">
        <f ca="1" t="shared" si="11"/>
        <v>0.06662657176420783</v>
      </c>
      <c r="AM17" s="38">
        <f ca="1" t="shared" si="12"/>
        <v>0.058722255607977836</v>
      </c>
      <c r="AP17" s="38">
        <f ca="1" t="shared" si="13"/>
        <v>0.7748765203879522</v>
      </c>
      <c r="AS17" s="38">
        <f ca="1" t="shared" si="14"/>
        <v>0.22041765958287662</v>
      </c>
      <c r="AV17" s="38">
        <f ca="1" t="shared" si="15"/>
        <v>0.8333357076170047</v>
      </c>
      <c r="AY17" s="38">
        <f ca="1" t="shared" si="16"/>
        <v>0.7250239269677836</v>
      </c>
      <c r="BB17" s="38">
        <f ca="1" t="shared" si="17"/>
        <v>0.5529718678168276</v>
      </c>
      <c r="BE17" s="38">
        <f ca="1" t="shared" si="18"/>
        <v>0.9309377096045348</v>
      </c>
      <c r="BH17" s="38">
        <f ca="1" t="shared" si="19"/>
        <v>0.8311043883651006</v>
      </c>
      <c r="BK17" s="38">
        <f ca="1" t="shared" si="20"/>
        <v>0.5362608835317333</v>
      </c>
      <c r="BN17" s="38">
        <f ca="1" t="shared" si="21"/>
        <v>0.7519545046925613</v>
      </c>
      <c r="BQ17" s="38">
        <f ca="1" t="shared" si="22"/>
        <v>0.37355236978240214</v>
      </c>
      <c r="BT17" s="38">
        <f ca="1" t="shared" si="23"/>
        <v>0.6196806883211687</v>
      </c>
      <c r="BW17" s="38">
        <f ca="1" t="shared" si="24"/>
        <v>0.5257361635750786</v>
      </c>
      <c r="BZ17" s="38">
        <f ca="1" t="shared" si="25"/>
        <v>0.15773563664764545</v>
      </c>
      <c r="CC17" s="38">
        <f ca="1" t="shared" si="26"/>
        <v>0.9446922993816358</v>
      </c>
      <c r="CF17" s="38">
        <f ca="1" t="shared" si="27"/>
        <v>0.27208950548398025</v>
      </c>
      <c r="CI17" s="38">
        <f ca="1" t="shared" si="28"/>
        <v>0.9199977226453919</v>
      </c>
      <c r="CL17" s="38">
        <f ca="1" t="shared" si="29"/>
        <v>0.3644487378374133</v>
      </c>
      <c r="CO17" s="38">
        <f ca="1" t="shared" si="30"/>
        <v>0.8029098908033205</v>
      </c>
      <c r="CR17" s="38">
        <f ca="1" t="shared" si="31"/>
        <v>0.20938844610395702</v>
      </c>
      <c r="CU17" s="38">
        <f ca="1" t="shared" si="32"/>
        <v>0.1607904636896711</v>
      </c>
      <c r="CX17" s="38">
        <f ca="1" t="shared" si="33"/>
        <v>0.2979689902290401</v>
      </c>
      <c r="DA17" s="38">
        <f ca="1" t="shared" si="34"/>
        <v>0.08182847532062532</v>
      </c>
      <c r="DD17" s="38">
        <f ca="1" t="shared" si="35"/>
        <v>0.22963600781930182</v>
      </c>
      <c r="DG17" s="38">
        <f ca="1" t="shared" si="36"/>
        <v>0.3734502665797774</v>
      </c>
      <c r="DJ17" s="38">
        <f ca="1" t="shared" si="37"/>
        <v>0.5982284079736697</v>
      </c>
      <c r="DM17" s="38">
        <f ca="1" t="shared" si="38"/>
        <v>0.19187597646630583</v>
      </c>
      <c r="DP17" s="38">
        <f ca="1" t="shared" si="39"/>
        <v>0.07739545650609214</v>
      </c>
      <c r="DS17" s="38">
        <f ca="1" t="shared" si="40"/>
        <v>0.7933141822814256</v>
      </c>
      <c r="DV17" s="38">
        <f ca="1" t="shared" si="41"/>
        <v>0.23588395621933422</v>
      </c>
      <c r="DY17" s="38">
        <f ca="1" t="shared" si="42"/>
        <v>0.08204832469214818</v>
      </c>
      <c r="EB17" s="38">
        <f ca="1" t="shared" si="43"/>
        <v>0.4292428185143562</v>
      </c>
      <c r="EE17" s="38">
        <f ca="1" t="shared" si="44"/>
        <v>0.017025025224632007</v>
      </c>
      <c r="EH17" s="38">
        <f ca="1" t="shared" si="45"/>
        <v>0.9810337154003959</v>
      </c>
      <c r="EK17" s="38">
        <f ca="1" t="shared" si="46"/>
        <v>0.3052763294062135</v>
      </c>
      <c r="EN17" s="38">
        <f ca="1" t="shared" si="47"/>
        <v>0.7393432536471782</v>
      </c>
      <c r="EQ17" s="38">
        <f ca="1" t="shared" si="48"/>
        <v>0.9848854959626259</v>
      </c>
      <c r="ET17" s="38">
        <f ca="1" t="shared" si="49"/>
        <v>0.914406454512138</v>
      </c>
    </row>
    <row r="18" spans="2:150" ht="15" customHeight="1" thickBot="1">
      <c r="B18" s="37" t="s">
        <v>25</v>
      </c>
      <c r="C18" s="38">
        <f ca="1" t="shared" si="0"/>
        <v>0.9552088459172579</v>
      </c>
      <c r="F18" s="38">
        <f ca="1" t="shared" si="1"/>
        <v>0.6335406101733077</v>
      </c>
      <c r="I18" s="38">
        <f ca="1" t="shared" si="2"/>
        <v>0.014387216487367738</v>
      </c>
      <c r="L18" s="38">
        <f ca="1" t="shared" si="3"/>
        <v>0.25649621536133616</v>
      </c>
      <c r="O18" s="38">
        <f ca="1" t="shared" si="4"/>
        <v>0.4790634174743542</v>
      </c>
      <c r="R18" s="38">
        <f ca="1" t="shared" si="5"/>
        <v>0.9109977103279334</v>
      </c>
      <c r="U18" s="38">
        <f ca="1" t="shared" si="6"/>
        <v>0.7419792289681129</v>
      </c>
      <c r="X18" s="38">
        <f ca="1" t="shared" si="7"/>
        <v>0.8010451170898236</v>
      </c>
      <c r="AA18" s="38">
        <f ca="1" t="shared" si="8"/>
        <v>0.5032984020451177</v>
      </c>
      <c r="AD18" s="38">
        <f ca="1" t="shared" si="9"/>
        <v>0.9991961820697535</v>
      </c>
      <c r="AG18" s="38">
        <f ca="1" t="shared" si="10"/>
        <v>0.4209108153626788</v>
      </c>
      <c r="AJ18" s="38">
        <f ca="1" t="shared" si="11"/>
        <v>0.6354593893322669</v>
      </c>
      <c r="AM18" s="38">
        <f ca="1" t="shared" si="12"/>
        <v>0.2399520159686297</v>
      </c>
      <c r="AP18" s="38">
        <f ca="1" t="shared" si="13"/>
        <v>0.01764281629893283</v>
      </c>
      <c r="AS18" s="38">
        <f ca="1" t="shared" si="14"/>
        <v>0.9090620766627016</v>
      </c>
      <c r="AV18" s="38">
        <f ca="1" t="shared" si="15"/>
        <v>0.5625975191272172</v>
      </c>
      <c r="AY18" s="38">
        <f ca="1" t="shared" si="16"/>
        <v>0.8990687433448756</v>
      </c>
      <c r="BB18" s="38">
        <f ca="1" t="shared" si="17"/>
        <v>0.5516133041869811</v>
      </c>
      <c r="BE18" s="38">
        <f ca="1" t="shared" si="18"/>
        <v>0.8844690896883929</v>
      </c>
      <c r="BH18" s="38">
        <f ca="1" t="shared" si="19"/>
        <v>0.9292712935760732</v>
      </c>
      <c r="BK18" s="38">
        <f ca="1" t="shared" si="20"/>
        <v>0.5362487489394283</v>
      </c>
      <c r="BN18" s="38">
        <f ca="1" t="shared" si="21"/>
        <v>0.3002173657017231</v>
      </c>
      <c r="BQ18" s="38">
        <f ca="1" t="shared" si="22"/>
        <v>0.0719188810814888</v>
      </c>
      <c r="BT18" s="38">
        <f ca="1" t="shared" si="23"/>
        <v>0.9298639622452332</v>
      </c>
      <c r="BW18" s="38">
        <f ca="1" t="shared" si="24"/>
        <v>0.03576637794059234</v>
      </c>
      <c r="BZ18" s="38">
        <f ca="1" t="shared" si="25"/>
        <v>0.5926792235092677</v>
      </c>
      <c r="CC18" s="38">
        <f ca="1" t="shared" si="26"/>
        <v>0.048594655798448017</v>
      </c>
      <c r="CF18" s="38">
        <f ca="1" t="shared" si="27"/>
        <v>0.211198873889078</v>
      </c>
      <c r="CI18" s="38">
        <f ca="1" t="shared" si="28"/>
        <v>0.7071674986738814</v>
      </c>
      <c r="CL18" s="38">
        <f ca="1" t="shared" si="29"/>
        <v>0.1051466941514061</v>
      </c>
      <c r="CO18" s="38">
        <f ca="1" t="shared" si="30"/>
        <v>0.34721330884216894</v>
      </c>
      <c r="CR18" s="38">
        <f ca="1" t="shared" si="31"/>
        <v>0.09741904884885066</v>
      </c>
      <c r="CU18" s="38">
        <f ca="1" t="shared" si="32"/>
        <v>0.9627268030600984</v>
      </c>
      <c r="CX18" s="38">
        <f ca="1" t="shared" si="33"/>
        <v>0.911707841831431</v>
      </c>
      <c r="DA18" s="38">
        <f ca="1" t="shared" si="34"/>
        <v>0.5836678105694046</v>
      </c>
      <c r="DD18" s="38">
        <f ca="1" t="shared" si="35"/>
        <v>0.43919287279809893</v>
      </c>
      <c r="DG18" s="38">
        <f ca="1" t="shared" si="36"/>
        <v>0.5946756668244992</v>
      </c>
      <c r="DJ18" s="38">
        <f ca="1" t="shared" si="37"/>
        <v>0.9057176066656079</v>
      </c>
      <c r="DM18" s="38">
        <f ca="1" t="shared" si="38"/>
        <v>0.49384403504943686</v>
      </c>
      <c r="DP18" s="38">
        <f ca="1" t="shared" si="39"/>
        <v>0.4666612642975956</v>
      </c>
      <c r="DS18" s="38">
        <f ca="1" t="shared" si="40"/>
        <v>0.7163773293477522</v>
      </c>
      <c r="DV18" s="38">
        <f ca="1" t="shared" si="41"/>
        <v>0.25946563982410464</v>
      </c>
      <c r="DY18" s="38">
        <f ca="1" t="shared" si="42"/>
        <v>0.3444232446654931</v>
      </c>
      <c r="EB18" s="38">
        <f ca="1" t="shared" si="43"/>
        <v>0.1407563521127424</v>
      </c>
      <c r="EE18" s="38">
        <f ca="1" t="shared" si="44"/>
        <v>0.6055850591460938</v>
      </c>
      <c r="EH18" s="38">
        <f ca="1" t="shared" si="45"/>
        <v>0.14508061797049532</v>
      </c>
      <c r="EK18" s="38">
        <f ca="1" t="shared" si="46"/>
        <v>0.33452395450554673</v>
      </c>
      <c r="EN18" s="38">
        <f ca="1" t="shared" si="47"/>
        <v>0.22075155430021298</v>
      </c>
      <c r="EQ18" s="38">
        <f ca="1" t="shared" si="48"/>
        <v>0.5904905275688526</v>
      </c>
      <c r="ET18" s="38">
        <f ca="1" t="shared" si="49"/>
        <v>0.5663707014890349</v>
      </c>
    </row>
    <row r="19" spans="2:150" ht="15" customHeight="1" thickBot="1">
      <c r="B19" s="33"/>
      <c r="C19" s="26">
        <f>IF(C15&lt;0.5,1,-1)</f>
        <v>1</v>
      </c>
      <c r="F19" s="26">
        <f>IF(F15&lt;0.5,1,-1)</f>
        <v>-1</v>
      </c>
      <c r="I19" s="26">
        <f>IF(I15&lt;0.5,1,-1)</f>
        <v>-1</v>
      </c>
      <c r="L19" s="26">
        <f>IF(L15&lt;0.5,1,-1)</f>
        <v>1</v>
      </c>
      <c r="O19" s="26">
        <f>IF(O15&lt;0.5,1,-1)</f>
        <v>-1</v>
      </c>
      <c r="R19" s="26">
        <f>IF(R15&lt;0.5,1,-1)</f>
        <v>-1</v>
      </c>
      <c r="U19" s="26">
        <f>IF(U15&lt;0.5,1,-1)</f>
        <v>-1</v>
      </c>
      <c r="X19" s="26">
        <f>IF(X15&lt;0.5,1,-1)</f>
        <v>-1</v>
      </c>
      <c r="AA19" s="26">
        <f>IF(AA15&lt;0.5,1,-1)</f>
        <v>-1</v>
      </c>
      <c r="AD19" s="26">
        <f>IF(AD15&lt;0.5,1,-1)</f>
        <v>-1</v>
      </c>
      <c r="AG19" s="26">
        <f>IF(AG15&lt;0.5,1,-1)</f>
        <v>1</v>
      </c>
      <c r="AJ19" s="26">
        <f>IF(AJ15&lt;0.5,1,-1)</f>
        <v>-1</v>
      </c>
      <c r="AM19" s="26">
        <f>IF(AM15&lt;0.5,1,-1)</f>
        <v>-1</v>
      </c>
      <c r="AP19" s="26">
        <f>IF(AP15&lt;0.5,1,-1)</f>
        <v>1</v>
      </c>
      <c r="AS19" s="26">
        <f>IF(AS15&lt;0.5,1,-1)</f>
        <v>1</v>
      </c>
      <c r="AV19" s="26">
        <f>IF(AV15&lt;0.5,1,-1)</f>
        <v>1</v>
      </c>
      <c r="AY19" s="26">
        <f>IF(AY15&lt;0.5,1,-1)</f>
        <v>-1</v>
      </c>
      <c r="BB19" s="26">
        <f>IF(BB15&lt;0.5,1,-1)</f>
        <v>1</v>
      </c>
      <c r="BE19" s="26">
        <f>IF(BE15&lt;0.5,1,-1)</f>
        <v>-1</v>
      </c>
      <c r="BH19" s="26">
        <f>IF(BH15&lt;0.5,1,-1)</f>
        <v>-1</v>
      </c>
      <c r="BK19" s="26">
        <f>IF(BK15&lt;0.5,1,-1)</f>
        <v>1</v>
      </c>
      <c r="BN19" s="26">
        <f>IF(BN15&lt;0.5,1,-1)</f>
        <v>-1</v>
      </c>
      <c r="BQ19" s="26">
        <f>IF(BQ15&lt;0.5,1,-1)</f>
        <v>1</v>
      </c>
      <c r="BT19" s="26">
        <f>IF(BT15&lt;0.5,1,-1)</f>
        <v>-1</v>
      </c>
      <c r="BW19" s="26">
        <f>IF(BW15&lt;0.5,1,-1)</f>
        <v>-1</v>
      </c>
      <c r="BZ19" s="26">
        <f>IF(BZ15&lt;0.5,1,-1)</f>
        <v>-1</v>
      </c>
      <c r="CC19" s="26">
        <f>IF(CC15&lt;0.5,1,-1)</f>
        <v>-1</v>
      </c>
      <c r="CF19" s="26">
        <f>IF(CF15&lt;0.5,1,-1)</f>
        <v>-1</v>
      </c>
      <c r="CI19" s="26">
        <f>IF(CI15&lt;0.5,1,-1)</f>
        <v>1</v>
      </c>
      <c r="CL19" s="26">
        <f>IF(CL15&lt;0.5,1,-1)</f>
        <v>-1</v>
      </c>
      <c r="CO19" s="26">
        <f>IF(CO15&lt;0.5,1,-1)</f>
        <v>-1</v>
      </c>
      <c r="CR19" s="26">
        <f>IF(CR15&lt;0.5,1,-1)</f>
        <v>-1</v>
      </c>
      <c r="CU19" s="26">
        <f>IF(CU15&lt;0.5,1,-1)</f>
        <v>1</v>
      </c>
      <c r="CX19" s="26">
        <f>IF(CX15&lt;0.5,1,-1)</f>
        <v>1</v>
      </c>
      <c r="DA19" s="26">
        <f>IF(DA15&lt;0.5,1,-1)</f>
        <v>-1</v>
      </c>
      <c r="DD19" s="26">
        <f>IF(DD15&lt;0.5,1,-1)</f>
        <v>-1</v>
      </c>
      <c r="DG19" s="26">
        <f>IF(DG15&lt;0.5,1,-1)</f>
        <v>1</v>
      </c>
      <c r="DJ19" s="26">
        <f>IF(DJ15&lt;0.5,1,-1)</f>
        <v>1</v>
      </c>
      <c r="DM19" s="26">
        <f>IF(DM15&lt;0.5,1,-1)</f>
        <v>-1</v>
      </c>
      <c r="DP19" s="26">
        <f>IF(DP15&lt;0.5,1,-1)</f>
        <v>1</v>
      </c>
      <c r="DS19" s="26">
        <f>IF(DS15&lt;0.5,1,-1)</f>
        <v>-1</v>
      </c>
      <c r="DV19" s="26">
        <f>IF(DV15&lt;0.5,1,-1)</f>
        <v>-1</v>
      </c>
      <c r="DY19" s="26">
        <f>IF(DY15&lt;0.5,1,-1)</f>
        <v>1</v>
      </c>
      <c r="EB19" s="26">
        <f>IF(EB15&lt;0.5,1,-1)</f>
        <v>-1</v>
      </c>
      <c r="EE19" s="26">
        <f>IF(EE15&lt;0.5,1,-1)</f>
        <v>1</v>
      </c>
      <c r="EH19" s="26">
        <f>IF(EH15&lt;0.5,1,-1)</f>
        <v>-1</v>
      </c>
      <c r="EK19" s="26">
        <f>IF(EK15&lt;0.5,1,-1)</f>
        <v>1</v>
      </c>
      <c r="EN19" s="26">
        <f>IF(EN15&lt;0.5,1,-1)</f>
        <v>-1</v>
      </c>
      <c r="EQ19" s="26">
        <f>IF(EQ15&lt;0.5,1,-1)</f>
        <v>1</v>
      </c>
      <c r="ET19" s="26">
        <f>IF(ET15&lt;0.5,1,-1)</f>
        <v>-1</v>
      </c>
    </row>
    <row r="20" spans="2:150" ht="15" customHeight="1" thickBot="1">
      <c r="B20" s="33"/>
      <c r="C20" s="26">
        <f>IF(C16&lt;1/3,-1,IF(C16&lt;2/3,0,1))</f>
        <v>0</v>
      </c>
      <c r="F20" s="26">
        <f>IF(F16&lt;1/3,-1,IF(F16&lt;2/3,0,1))</f>
        <v>1</v>
      </c>
      <c r="I20" s="26">
        <f>IF(I16&lt;1/3,-1,IF(I16&lt;2/3,0,1))</f>
        <v>1</v>
      </c>
      <c r="L20" s="26">
        <f>IF(L16&lt;1/3,-1,IF(L16&lt;2/3,0,1))</f>
        <v>1</v>
      </c>
      <c r="O20" s="26">
        <f>IF(O16&lt;1/3,-1,IF(O16&lt;2/3,0,1))</f>
        <v>0</v>
      </c>
      <c r="R20" s="26">
        <f>IF(R16&lt;1/3,-1,IF(R16&lt;2/3,0,1))</f>
        <v>-1</v>
      </c>
      <c r="U20" s="26">
        <f>IF(U16&lt;1/3,-1,IF(U16&lt;2/3,0,1))</f>
        <v>1</v>
      </c>
      <c r="X20" s="26">
        <f>IF(X16&lt;1/3,-1,IF(X16&lt;2/3,0,1))</f>
        <v>-1</v>
      </c>
      <c r="AA20" s="26">
        <f>IF(AA16&lt;1/3,-1,IF(AA16&lt;2/3,0,1))</f>
        <v>1</v>
      </c>
      <c r="AD20" s="26">
        <f>IF(AD16&lt;1/3,-1,IF(AD16&lt;2/3,0,1))</f>
        <v>1</v>
      </c>
      <c r="AG20" s="26">
        <f>IF(AG16&lt;1/3,-1,IF(AG16&lt;2/3,0,1))</f>
        <v>-1</v>
      </c>
      <c r="AJ20" s="26">
        <f>IF(AJ16&lt;1/3,-1,IF(AJ16&lt;2/3,0,1))</f>
        <v>0</v>
      </c>
      <c r="AM20" s="26">
        <f>IF(AM16&lt;1/3,-1,IF(AM16&lt;2/3,0,1))</f>
        <v>-1</v>
      </c>
      <c r="AP20" s="26">
        <f>IF(AP16&lt;1/3,-1,IF(AP16&lt;2/3,0,1))</f>
        <v>1</v>
      </c>
      <c r="AS20" s="26">
        <f>IF(AS16&lt;1/3,-1,IF(AS16&lt;2/3,0,1))</f>
        <v>0</v>
      </c>
      <c r="AV20" s="26">
        <f>IF(AV16&lt;1/3,-1,IF(AV16&lt;2/3,0,1))</f>
        <v>0</v>
      </c>
      <c r="AY20" s="26">
        <f>IF(AY16&lt;1/3,-1,IF(AY16&lt;2/3,0,1))</f>
        <v>-1</v>
      </c>
      <c r="BB20" s="26">
        <f>IF(BB16&lt;1/3,-1,IF(BB16&lt;2/3,0,1))</f>
        <v>1</v>
      </c>
      <c r="BE20" s="26">
        <f>IF(BE16&lt;1/3,-1,IF(BE16&lt;2/3,0,1))</f>
        <v>1</v>
      </c>
      <c r="BH20" s="26">
        <f>IF(BH16&lt;1/3,-1,IF(BH16&lt;2/3,0,1))</f>
        <v>1</v>
      </c>
      <c r="BK20" s="26">
        <f>IF(BK16&lt;1/3,-1,IF(BK16&lt;2/3,0,1))</f>
        <v>0</v>
      </c>
      <c r="BN20" s="26">
        <f>IF(BN16&lt;1/3,-1,IF(BN16&lt;2/3,0,1))</f>
        <v>0</v>
      </c>
      <c r="BQ20" s="26">
        <f>IF(BQ16&lt;1/3,-1,IF(BQ16&lt;2/3,0,1))</f>
        <v>1</v>
      </c>
      <c r="BT20" s="26">
        <f>IF(BT16&lt;1/3,-1,IF(BT16&lt;2/3,0,1))</f>
        <v>0</v>
      </c>
      <c r="BW20" s="26">
        <f>IF(BW16&lt;1/3,-1,IF(BW16&lt;2/3,0,1))</f>
        <v>0</v>
      </c>
      <c r="BZ20" s="26">
        <f>IF(BZ16&lt;1/3,-1,IF(BZ16&lt;2/3,0,1))</f>
        <v>1</v>
      </c>
      <c r="CC20" s="26">
        <f>IF(CC16&lt;1/3,-1,IF(CC16&lt;2/3,0,1))</f>
        <v>-1</v>
      </c>
      <c r="CF20" s="26">
        <f>IF(CF16&lt;1/3,-1,IF(CF16&lt;2/3,0,1))</f>
        <v>1</v>
      </c>
      <c r="CI20" s="26">
        <f>IF(CI16&lt;1/3,-1,IF(CI16&lt;2/3,0,1))</f>
        <v>0</v>
      </c>
      <c r="CL20" s="26">
        <f>IF(CL16&lt;1/3,-1,IF(CL16&lt;2/3,0,1))</f>
        <v>0</v>
      </c>
      <c r="CO20" s="26">
        <f>IF(CO16&lt;1/3,-1,IF(CO16&lt;2/3,0,1))</f>
        <v>1</v>
      </c>
      <c r="CR20" s="26">
        <f>IF(CR16&lt;1/3,-1,IF(CR16&lt;2/3,0,1))</f>
        <v>0</v>
      </c>
      <c r="CU20" s="26">
        <f>IF(CU16&lt;1/3,-1,IF(CU16&lt;2/3,0,1))</f>
        <v>-1</v>
      </c>
      <c r="CX20" s="26">
        <f>IF(CX16&lt;1/3,-1,IF(CX16&lt;2/3,0,1))</f>
        <v>0</v>
      </c>
      <c r="DA20" s="26">
        <f>IF(DA16&lt;1/3,-1,IF(DA16&lt;2/3,0,1))</f>
        <v>-1</v>
      </c>
      <c r="DD20" s="26">
        <f>IF(DD16&lt;1/3,-1,IF(DD16&lt;2/3,0,1))</f>
        <v>0</v>
      </c>
      <c r="DG20" s="26">
        <f>IF(DG16&lt;1/3,-1,IF(DG16&lt;2/3,0,1))</f>
        <v>1</v>
      </c>
      <c r="DJ20" s="26">
        <f>IF(DJ16&lt;1/3,-1,IF(DJ16&lt;2/3,0,1))</f>
        <v>0</v>
      </c>
      <c r="DM20" s="26">
        <f>IF(DM16&lt;1/3,-1,IF(DM16&lt;2/3,0,1))</f>
        <v>1</v>
      </c>
      <c r="DP20" s="26">
        <f>IF(DP16&lt;1/3,-1,IF(DP16&lt;2/3,0,1))</f>
        <v>-1</v>
      </c>
      <c r="DS20" s="26">
        <f>IF(DS16&lt;1/3,-1,IF(DS16&lt;2/3,0,1))</f>
        <v>0</v>
      </c>
      <c r="DV20" s="26">
        <f>IF(DV16&lt;1/3,-1,IF(DV16&lt;2/3,0,1))</f>
        <v>-1</v>
      </c>
      <c r="DY20" s="26">
        <f>IF(DY16&lt;1/3,-1,IF(DY16&lt;2/3,0,1))</f>
        <v>1</v>
      </c>
      <c r="EB20" s="26">
        <f>IF(EB16&lt;1/3,-1,IF(EB16&lt;2/3,0,1))</f>
        <v>-1</v>
      </c>
      <c r="EE20" s="26">
        <f>IF(EE16&lt;1/3,-1,IF(EE16&lt;2/3,0,1))</f>
        <v>-1</v>
      </c>
      <c r="EH20" s="26">
        <f>IF(EH16&lt;1/3,-1,IF(EH16&lt;2/3,0,1))</f>
        <v>0</v>
      </c>
      <c r="EK20" s="26">
        <f>IF(EK16&lt;1/3,-1,IF(EK16&lt;2/3,0,1))</f>
        <v>-1</v>
      </c>
      <c r="EN20" s="26">
        <f>IF(EN16&lt;1/3,-1,IF(EN16&lt;2/3,0,1))</f>
        <v>0</v>
      </c>
      <c r="EQ20" s="26">
        <f>IF(EQ16&lt;1/3,-1,IF(EQ16&lt;2/3,0,1))</f>
        <v>0</v>
      </c>
      <c r="ET20" s="26">
        <f>IF(ET16&lt;1/3,-1,IF(ET16&lt;2/3,0,1))</f>
        <v>1</v>
      </c>
    </row>
    <row r="21" spans="2:150" ht="15" customHeight="1" thickBot="1">
      <c r="B21" s="33"/>
      <c r="C21" s="26">
        <f>IF(C17&lt;0.5,-1,1)</f>
        <v>-1</v>
      </c>
      <c r="F21" s="26">
        <f>IF(F17&lt;0.5,-1,1)</f>
        <v>1</v>
      </c>
      <c r="I21" s="26">
        <f>IF(I17&lt;0.5,-1,1)</f>
        <v>1</v>
      </c>
      <c r="L21" s="26">
        <f>IF(L17&lt;0.5,-1,1)</f>
        <v>1</v>
      </c>
      <c r="O21" s="26">
        <f>IF(O17&lt;0.5,-1,1)</f>
        <v>-1</v>
      </c>
      <c r="R21" s="26">
        <f>IF(R17&lt;0.5,-1,1)</f>
        <v>1</v>
      </c>
      <c r="U21" s="26">
        <f>IF(U17&lt;0.5,-1,1)</f>
        <v>1</v>
      </c>
      <c r="X21" s="26">
        <f>IF(X17&lt;0.5,-1,1)</f>
        <v>1</v>
      </c>
      <c r="AA21" s="26">
        <f>IF(AA17&lt;0.5,-1,1)</f>
        <v>1</v>
      </c>
      <c r="AD21" s="26">
        <f>IF(AD17&lt;0.5,-1,1)</f>
        <v>1</v>
      </c>
      <c r="AG21" s="26">
        <f>IF(AG17&lt;0.5,-1,1)</f>
        <v>1</v>
      </c>
      <c r="AJ21" s="26">
        <f>IF(AJ17&lt;0.5,-1,1)</f>
        <v>-1</v>
      </c>
      <c r="AM21" s="26">
        <f>IF(AM17&lt;0.5,-1,1)</f>
        <v>-1</v>
      </c>
      <c r="AP21" s="26">
        <f>IF(AP17&lt;0.5,-1,1)</f>
        <v>1</v>
      </c>
      <c r="AS21" s="26">
        <f>IF(AS17&lt;0.5,-1,1)</f>
        <v>-1</v>
      </c>
      <c r="AV21" s="26">
        <f>IF(AV17&lt;0.5,-1,1)</f>
        <v>1</v>
      </c>
      <c r="AY21" s="26">
        <f>IF(AY17&lt;0.5,-1,1)</f>
        <v>1</v>
      </c>
      <c r="BB21" s="26">
        <f>IF(BB17&lt;0.5,-1,1)</f>
        <v>1</v>
      </c>
      <c r="BE21" s="26">
        <f>IF(BE17&lt;0.5,-1,1)</f>
        <v>1</v>
      </c>
      <c r="BH21" s="26">
        <f>IF(BH17&lt;0.5,-1,1)</f>
        <v>1</v>
      </c>
      <c r="BK21" s="26">
        <f>IF(BK17&lt;0.5,-1,1)</f>
        <v>1</v>
      </c>
      <c r="BN21" s="26">
        <f>IF(BN17&lt;0.5,-1,1)</f>
        <v>1</v>
      </c>
      <c r="BQ21" s="26">
        <f>IF(BQ17&lt;0.5,-1,1)</f>
        <v>-1</v>
      </c>
      <c r="BT21" s="26">
        <f>IF(BT17&lt;0.5,-1,1)</f>
        <v>1</v>
      </c>
      <c r="BW21" s="26">
        <f>IF(BW17&lt;0.5,-1,1)</f>
        <v>1</v>
      </c>
      <c r="BZ21" s="26">
        <f>IF(BZ17&lt;0.5,-1,1)</f>
        <v>-1</v>
      </c>
      <c r="CC21" s="26">
        <f>IF(CC17&lt;0.5,-1,1)</f>
        <v>1</v>
      </c>
      <c r="CF21" s="26">
        <f>IF(CF17&lt;0.5,-1,1)</f>
        <v>-1</v>
      </c>
      <c r="CI21" s="26">
        <f>IF(CI17&lt;0.5,-1,1)</f>
        <v>1</v>
      </c>
      <c r="CL21" s="26">
        <f>IF(CL17&lt;0.5,-1,1)</f>
        <v>-1</v>
      </c>
      <c r="CO21" s="26">
        <f>IF(CO17&lt;0.5,-1,1)</f>
        <v>1</v>
      </c>
      <c r="CR21" s="26">
        <f>IF(CR17&lt;0.5,-1,1)</f>
        <v>-1</v>
      </c>
      <c r="CU21" s="26">
        <f>IF(CU17&lt;0.5,-1,1)</f>
        <v>-1</v>
      </c>
      <c r="CX21" s="26">
        <f>IF(CX17&lt;0.5,-1,1)</f>
        <v>-1</v>
      </c>
      <c r="DA21" s="26">
        <f>IF(DA17&lt;0.5,-1,1)</f>
        <v>-1</v>
      </c>
      <c r="DD21" s="26">
        <f>IF(DD17&lt;0.5,-1,1)</f>
        <v>-1</v>
      </c>
      <c r="DG21" s="26">
        <f>IF(DG17&lt;0.5,-1,1)</f>
        <v>-1</v>
      </c>
      <c r="DJ21" s="26">
        <f>IF(DJ17&lt;0.5,-1,1)</f>
        <v>1</v>
      </c>
      <c r="DM21" s="26">
        <f>IF(DM17&lt;0.5,-1,1)</f>
        <v>-1</v>
      </c>
      <c r="DP21" s="26">
        <f>IF(DP17&lt;0.5,-1,1)</f>
        <v>-1</v>
      </c>
      <c r="DS21" s="26">
        <f>IF(DS17&lt;0.5,-1,1)</f>
        <v>1</v>
      </c>
      <c r="DV21" s="26">
        <f>IF(DV17&lt;0.5,-1,1)</f>
        <v>-1</v>
      </c>
      <c r="DY21" s="26">
        <f>IF(DY17&lt;0.5,-1,1)</f>
        <v>-1</v>
      </c>
      <c r="EB21" s="26">
        <f>IF(EB17&lt;0.5,-1,1)</f>
        <v>-1</v>
      </c>
      <c r="EE21" s="26">
        <f>IF(EE17&lt;0.5,-1,1)</f>
        <v>-1</v>
      </c>
      <c r="EH21" s="26">
        <f>IF(EH17&lt;0.5,-1,1)</f>
        <v>1</v>
      </c>
      <c r="EK21" s="26">
        <f>IF(EK17&lt;0.5,-1,1)</f>
        <v>-1</v>
      </c>
      <c r="EN21" s="26">
        <f>IF(EN17&lt;0.5,-1,1)</f>
        <v>1</v>
      </c>
      <c r="EQ21" s="26">
        <f>IF(EQ17&lt;0.5,-1,1)</f>
        <v>1</v>
      </c>
      <c r="ET21" s="26">
        <f>IF(ET17&lt;0.5,-1,1)</f>
        <v>1</v>
      </c>
    </row>
    <row r="22" spans="2:152" ht="15" customHeight="1" thickBot="1">
      <c r="B22" s="22" t="s">
        <v>8</v>
      </c>
      <c r="C22" s="23">
        <f>C13*PI()/2</f>
        <v>0.687450995278381</v>
      </c>
      <c r="F22" s="23">
        <f>F13*PI()/2</f>
        <v>1.293016509073616</v>
      </c>
      <c r="I22" s="23">
        <f>I13*PI()/2</f>
        <v>0.09190820453948179</v>
      </c>
      <c r="L22" s="23">
        <f>L13*PI()/2</f>
        <v>1.1015725447937523</v>
      </c>
      <c r="O22" s="23">
        <f>O13*PI()/2</f>
        <v>0.16617014328584614</v>
      </c>
      <c r="R22" s="23">
        <f>R13*PI()/2</f>
        <v>0.5089738842172793</v>
      </c>
      <c r="U22" s="23">
        <f>U13*PI()/2</f>
        <v>0.09979133762796243</v>
      </c>
      <c r="X22" s="23">
        <f>X13*PI()/2</f>
        <v>0.46880935664156254</v>
      </c>
      <c r="AA22" s="23">
        <f>AA13*PI()/2</f>
        <v>1.5670067224711113</v>
      </c>
      <c r="AD22" s="23">
        <f>AD13*PI()/2</f>
        <v>1.2949959665007764</v>
      </c>
      <c r="AG22" s="23">
        <f>AG13*PI()/2</f>
        <v>1.3930955150968793</v>
      </c>
      <c r="AJ22" s="23">
        <f>AJ13*PI()/2</f>
        <v>1.3447627324516822</v>
      </c>
      <c r="AM22" s="23">
        <f>AM13*PI()/2</f>
        <v>0.5360870156569787</v>
      </c>
      <c r="AP22" s="23">
        <f>AP13*PI()/2</f>
        <v>0.1357375034363088</v>
      </c>
      <c r="AS22" s="23">
        <f>AS13*PI()/2</f>
        <v>1.1118006275337655</v>
      </c>
      <c r="AV22" s="23">
        <f>AV13*PI()/2</f>
        <v>0.5466446629999898</v>
      </c>
      <c r="AY22" s="23">
        <f>AY13*PI()/2</f>
        <v>1.4864313599018835</v>
      </c>
      <c r="BB22" s="23">
        <f>BB13*PI()/2</f>
        <v>0.5752861399751583</v>
      </c>
      <c r="BE22" s="23">
        <f>BE13*PI()/2</f>
        <v>1.4290648585272159</v>
      </c>
      <c r="BH22" s="23">
        <f>BH13*PI()/2</f>
        <v>1.3598783983513</v>
      </c>
      <c r="BK22" s="23">
        <f>BK13*PI()/2</f>
        <v>0.37609506710159496</v>
      </c>
      <c r="BN22" s="23">
        <f>BN13*PI()/2</f>
        <v>0.43532000581601654</v>
      </c>
      <c r="BQ22" s="23">
        <f>BQ13*PI()/2</f>
        <v>0.16319476622451562</v>
      </c>
      <c r="BT22" s="23">
        <f>BT13*PI()/2</f>
        <v>0.2997078848517144</v>
      </c>
      <c r="BW22" s="23">
        <f>BW13*PI()/2</f>
        <v>0.7024031162659783</v>
      </c>
      <c r="BZ22" s="23">
        <f>BZ13*PI()/2</f>
        <v>0.9302710030502565</v>
      </c>
      <c r="CC22" s="23">
        <f>CC13*PI()/2</f>
        <v>1.448287851420548</v>
      </c>
      <c r="CF22" s="23">
        <f>CF13*PI()/2</f>
        <v>0.751479302019677</v>
      </c>
      <c r="CI22" s="23">
        <f>CI13*PI()/2</f>
        <v>1.1176921191071223</v>
      </c>
      <c r="CL22" s="23">
        <f>CL13*PI()/2</f>
        <v>0.614393002043669</v>
      </c>
      <c r="CO22" s="23">
        <f>CO13*PI()/2</f>
        <v>1.1506236683030864</v>
      </c>
      <c r="CR22" s="23">
        <f>CR13*PI()/2</f>
        <v>0.09499504564192271</v>
      </c>
      <c r="CU22" s="23">
        <f>CU13*PI()/2</f>
        <v>0.0060553474294765056</v>
      </c>
      <c r="CX22" s="23">
        <f>CX13*PI()/2</f>
        <v>1.146553424657653</v>
      </c>
      <c r="DA22" s="23">
        <f>DA13*PI()/2</f>
        <v>0.5815897408572549</v>
      </c>
      <c r="DD22" s="23">
        <f>DD13*PI()/2</f>
        <v>0.7650783456345615</v>
      </c>
      <c r="DG22" s="23">
        <f>DG13*PI()/2</f>
        <v>0.006362243753767554</v>
      </c>
      <c r="DJ22" s="23">
        <f>DJ13*PI()/2</f>
        <v>1.2848405582628244</v>
      </c>
      <c r="DM22" s="23">
        <f>DM13*PI()/2</f>
        <v>1.188331542607384</v>
      </c>
      <c r="DP22" s="23">
        <f>DP13*PI()/2</f>
        <v>0.9348585366531657</v>
      </c>
      <c r="DS22" s="23">
        <f>DS13*PI()/2</f>
        <v>0.9833478861178095</v>
      </c>
      <c r="DV22" s="23">
        <f>DV13*PI()/2</f>
        <v>1.1544641968548304</v>
      </c>
      <c r="DY22" s="23">
        <f>DY13*PI()/2</f>
        <v>1.0934895812085403</v>
      </c>
      <c r="EB22" s="23">
        <f>EB13*PI()/2</f>
        <v>0.5973211746393203</v>
      </c>
      <c r="EE22" s="23">
        <f>EE13*PI()/2</f>
        <v>0.9044706751791535</v>
      </c>
      <c r="EH22" s="23">
        <f>EH13*PI()/2</f>
        <v>0.5995505320976255</v>
      </c>
      <c r="EK22" s="23">
        <f>EK13*PI()/2</f>
        <v>0.4650296717296701</v>
      </c>
      <c r="EN22" s="23">
        <f>EN13*PI()/2</f>
        <v>1.3274676731658406</v>
      </c>
      <c r="EQ22" s="23">
        <f>EQ13*PI()/2</f>
        <v>0.8514359389036759</v>
      </c>
      <c r="ET22" s="23">
        <f>ET13*PI()/2</f>
        <v>1.5235338026152077</v>
      </c>
    </row>
    <row r="23" spans="2:150" ht="15" customHeight="1" thickBot="1">
      <c r="B23" s="22" t="s">
        <v>9</v>
      </c>
      <c r="C23" s="23">
        <f>C22*180/PI()</f>
        <v>39.38804065151912</v>
      </c>
      <c r="F23" s="23">
        <f>F22*180/PI()</f>
        <v>74.08438881065732</v>
      </c>
      <c r="I23" s="23">
        <f>I22*180/PI()</f>
        <v>5.26595222273742</v>
      </c>
      <c r="L23" s="23">
        <f>L22*180/PI()</f>
        <v>63.11545764416784</v>
      </c>
      <c r="O23" s="23">
        <f>O22*180/PI()</f>
        <v>9.520847891363138</v>
      </c>
      <c r="R23" s="23">
        <f>R22*180/PI()</f>
        <v>29.162055448030326</v>
      </c>
      <c r="U23" s="23">
        <f>U22*180/PI()</f>
        <v>5.717622478047291</v>
      </c>
      <c r="X23" s="23">
        <f>X22*180/PI()</f>
        <v>26.860797531804945</v>
      </c>
      <c r="AA23" s="23">
        <f>AA22*180/PI()</f>
        <v>89.78287166622258</v>
      </c>
      <c r="AD23" s="23">
        <f>AD22*180/PI()</f>
        <v>74.19780336695943</v>
      </c>
      <c r="AG23" s="23">
        <f>AG22*180/PI()</f>
        <v>79.81849347365464</v>
      </c>
      <c r="AJ23" s="23">
        <f>AJ22*180/PI()</f>
        <v>77.0492290159617</v>
      </c>
      <c r="AM23" s="23">
        <f>AM22*180/PI()</f>
        <v>30.715523448908563</v>
      </c>
      <c r="AP23" s="23">
        <f>AP22*180/PI()</f>
        <v>7.777186068543004</v>
      </c>
      <c r="AS23" s="23">
        <f>AS22*180/PI()</f>
        <v>63.70148361768119</v>
      </c>
      <c r="AV23" s="23">
        <f>AV22*180/PI()</f>
        <v>31.32043208325061</v>
      </c>
      <c r="AY23" s="23">
        <f>AY22*180/PI()</f>
        <v>85.16624345826943</v>
      </c>
      <c r="BB23" s="23">
        <f>BB22*180/PI()</f>
        <v>32.961467832948884</v>
      </c>
      <c r="BE23" s="23">
        <f>BE22*180/PI()</f>
        <v>81.87938504406954</v>
      </c>
      <c r="BH23" s="23">
        <f>BH22*180/PI()</f>
        <v>77.91529287653962</v>
      </c>
      <c r="BK23" s="23">
        <f>BK22*180/PI()</f>
        <v>21.548660040610887</v>
      </c>
      <c r="BN23" s="23">
        <f>BN22*180/PI()</f>
        <v>24.9419990708682</v>
      </c>
      <c r="BQ23" s="23">
        <f>BQ22*180/PI()</f>
        <v>9.350371343288861</v>
      </c>
      <c r="BT23" s="23">
        <f>BT22*180/PI()</f>
        <v>17.171996888796095</v>
      </c>
      <c r="BW23" s="23">
        <f>BW22*180/PI()</f>
        <v>40.24473407887742</v>
      </c>
      <c r="BZ23" s="23">
        <f>BZ22*180/PI()</f>
        <v>53.30060227818142</v>
      </c>
      <c r="CC23" s="23">
        <f>CC22*180/PI()</f>
        <v>82.98078140646744</v>
      </c>
      <c r="CF23" s="23">
        <f>CF22*180/PI()</f>
        <v>43.056592397164415</v>
      </c>
      <c r="CI23" s="23">
        <f>CI22*180/PI()</f>
        <v>64.03904121987142</v>
      </c>
      <c r="CL23" s="23">
        <f>CL22*180/PI()</f>
        <v>35.20212597947479</v>
      </c>
      <c r="CO23" s="23">
        <f>CO22*180/PI()</f>
        <v>65.9258800016276</v>
      </c>
      <c r="CR23" s="23">
        <f>CR22*180/PI()</f>
        <v>5.442815189934795</v>
      </c>
      <c r="CU23" s="23">
        <f>CU22*180/PI()</f>
        <v>0.3469458511943957</v>
      </c>
      <c r="CX23" s="23">
        <f>CX22*180/PI()</f>
        <v>65.69267221915433</v>
      </c>
      <c r="DA23" s="23">
        <f>DA22*180/PI()</f>
        <v>33.322637559227964</v>
      </c>
      <c r="DD23" s="23">
        <f>DD22*180/PI()</f>
        <v>43.83576020171163</v>
      </c>
      <c r="DG23" s="23">
        <f>DG22*180/PI()</f>
        <v>0.364529715324351</v>
      </c>
      <c r="DJ23" s="23">
        <f>DJ22*180/PI()</f>
        <v>73.61594133569238</v>
      </c>
      <c r="DM23" s="23">
        <f>DM22*180/PI()</f>
        <v>68.08638205367366</v>
      </c>
      <c r="DP23" s="23">
        <f>DP22*180/PI()</f>
        <v>53.563448592002565</v>
      </c>
      <c r="DS23" s="23">
        <f>DS22*180/PI()</f>
        <v>56.3416836676616</v>
      </c>
      <c r="DV23" s="23">
        <f>DV22*180/PI()</f>
        <v>66.14592607874202</v>
      </c>
      <c r="DY23" s="23">
        <f>DY22*180/PI()</f>
        <v>62.65233794477726</v>
      </c>
      <c r="EB23" s="23">
        <f>EB22*180/PI()</f>
        <v>34.22398232062984</v>
      </c>
      <c r="EE23" s="23">
        <f>EE22*180/PI()</f>
        <v>51.822352381113475</v>
      </c>
      <c r="EH23" s="23">
        <f>EH22*180/PI()</f>
        <v>34.35171509401674</v>
      </c>
      <c r="EK23" s="23">
        <f>EK22*180/PI()</f>
        <v>26.64423753846423</v>
      </c>
      <c r="EN23" s="23">
        <f>EN22*180/PI()</f>
        <v>76.05829511245443</v>
      </c>
      <c r="EQ23" s="23">
        <f>EQ22*180/PI()</f>
        <v>48.78368582493924</v>
      </c>
      <c r="ET23" s="23">
        <f>ET22*180/PI()</f>
        <v>87.29205683536881</v>
      </c>
    </row>
    <row r="24" spans="2:150" ht="15" customHeight="1" thickBot="1">
      <c r="B24" s="22" t="s">
        <v>13</v>
      </c>
      <c r="C24" s="23">
        <f>$B$6/2*C14</f>
        <v>0.9080594718524606</v>
      </c>
      <c r="F24" s="23">
        <f>$B$6/2*F14</f>
        <v>0.6168981514113248</v>
      </c>
      <c r="I24" s="23">
        <f>$B$6/2*I14</f>
        <v>0.6621966511980908</v>
      </c>
      <c r="L24" s="23">
        <f>$B$6/2*L14</f>
        <v>0.40702709709009577</v>
      </c>
      <c r="O24" s="23">
        <f>$B$6/2*O14</f>
        <v>0.5281272205516023</v>
      </c>
      <c r="R24" s="23">
        <f>$B$6/2*R14</f>
        <v>0.9870387586603004</v>
      </c>
      <c r="U24" s="23">
        <f>$B$6/2*U14</f>
        <v>0.5155346737934947</v>
      </c>
      <c r="X24" s="23">
        <f>$B$6/2*X14</f>
        <v>0.35914737239643624</v>
      </c>
      <c r="AA24" s="23">
        <f>$B$6/2*AA14</f>
        <v>0.017846348477419838</v>
      </c>
      <c r="AD24" s="23">
        <f>$B$6/2*AD14</f>
        <v>0.1502383284391522</v>
      </c>
      <c r="AG24" s="23">
        <f>$B$6/2*AG14</f>
        <v>0.5840362703345108</v>
      </c>
      <c r="AJ24" s="23">
        <f>$B$6/2*AJ14</f>
        <v>0.8600026579414859</v>
      </c>
      <c r="AM24" s="23">
        <f>$B$6/2*AM14</f>
        <v>0.9754702205064247</v>
      </c>
      <c r="AP24" s="23">
        <f>$B$6/2*AP14</f>
        <v>0.7694330280924522</v>
      </c>
      <c r="AS24" s="23">
        <f>$B$6/2*AS14</f>
        <v>0.7734857994658444</v>
      </c>
      <c r="AV24" s="23">
        <f>$B$6/2*AV14</f>
        <v>0.463355520261284</v>
      </c>
      <c r="AY24" s="23">
        <f>$B$6/2*AY14</f>
        <v>0.4141992935511487</v>
      </c>
      <c r="BB24" s="23">
        <f>$B$6/2*BB14</f>
        <v>0.6420820566631931</v>
      </c>
      <c r="BE24" s="23">
        <f>$B$6/2*BE14</f>
        <v>0.6178062766171454</v>
      </c>
      <c r="BH24" s="23">
        <f>$B$6/2*BH14</f>
        <v>0.586623150090472</v>
      </c>
      <c r="BK24" s="23">
        <f>$B$6/2*BK14</f>
        <v>0.4616234192239741</v>
      </c>
      <c r="BN24" s="23">
        <f>$B$6/2*BN14</f>
        <v>0.1779237551446009</v>
      </c>
      <c r="BQ24" s="23">
        <f>$B$6/2*BQ14</f>
        <v>0.2294273960452824</v>
      </c>
      <c r="BT24" s="23">
        <f>$B$6/2*BT14</f>
        <v>0.3984561793162973</v>
      </c>
      <c r="BW24" s="23">
        <f>$B$6/2*BW14</f>
        <v>0.5919531905306381</v>
      </c>
      <c r="BZ24" s="23">
        <f>$B$6/2*BZ14</f>
        <v>0.5583216798910429</v>
      </c>
      <c r="CC24" s="23">
        <f>$B$6/2*CC14</f>
        <v>0.9078956774386424</v>
      </c>
      <c r="CF24" s="23">
        <f>$B$6/2*CF14</f>
        <v>0.38750502221048144</v>
      </c>
      <c r="CI24" s="23">
        <f>$B$6/2*CI14</f>
        <v>0.5617136479612532</v>
      </c>
      <c r="CL24" s="23">
        <f>$B$6/2*CL14</f>
        <v>0.056040851295996674</v>
      </c>
      <c r="CO24" s="23">
        <f>$B$6/2*CO14</f>
        <v>0.9602761273248841</v>
      </c>
      <c r="CR24" s="23">
        <f>$B$6/2*CR14</f>
        <v>0.18294072435994746</v>
      </c>
      <c r="CU24" s="23">
        <f>$B$6/2*CU14</f>
        <v>0.8971845844428588</v>
      </c>
      <c r="CX24" s="23">
        <f>$B$6/2*CX14</f>
        <v>0.37313735561336525</v>
      </c>
      <c r="DA24" s="23">
        <f>$B$6/2*DA14</f>
        <v>0.1627882575556039</v>
      </c>
      <c r="DD24" s="23">
        <f>$B$6/2*DD14</f>
        <v>0.7627439967812</v>
      </c>
      <c r="DG24" s="23">
        <f>$B$6/2*DG14</f>
        <v>0.25722819897953686</v>
      </c>
      <c r="DJ24" s="23">
        <f>$B$6/2*DJ14</f>
        <v>0.30582883483356227</v>
      </c>
      <c r="DM24" s="23">
        <f>$B$6/2*DM14</f>
        <v>0.08222253159742854</v>
      </c>
      <c r="DP24" s="23">
        <f>$B$6/2*DP14</f>
        <v>0.2239211303630837</v>
      </c>
      <c r="DS24" s="23">
        <f>$B$6/2*DS14</f>
        <v>0.874578931796921</v>
      </c>
      <c r="DV24" s="23">
        <f>$B$6/2*DV14</f>
        <v>0.3265181707069811</v>
      </c>
      <c r="DY24" s="23">
        <f>$B$6/2*DY14</f>
        <v>0.38661911096270707</v>
      </c>
      <c r="EB24" s="23">
        <f>$B$6/2*EB14</f>
        <v>0.3365876830234191</v>
      </c>
      <c r="EE24" s="23">
        <f>$B$6/2*EE14</f>
        <v>0.9422392811995524</v>
      </c>
      <c r="EH24" s="23">
        <f>$B$6/2*EH14</f>
        <v>0.087104603093902</v>
      </c>
      <c r="EK24" s="23">
        <f>$B$6/2*EK14</f>
        <v>0.3212995904540217</v>
      </c>
      <c r="EN24" s="23">
        <f>$B$6/2*EN14</f>
        <v>0.6986202060399205</v>
      </c>
      <c r="EQ24" s="23">
        <f>$B$6/2*EQ14</f>
        <v>0.4833976677310622</v>
      </c>
      <c r="ET24" s="23">
        <f>$B$6/2*ET14</f>
        <v>0.36127492799184235</v>
      </c>
    </row>
    <row r="25" spans="2:152" ht="15" customHeight="1">
      <c r="B25" s="17" t="s">
        <v>14</v>
      </c>
      <c r="C25" s="30">
        <f>$B$6*C20</f>
        <v>0</v>
      </c>
      <c r="D25" s="27">
        <f>C24*C21+$B$6*C20</f>
        <v>-0.9080594718524606</v>
      </c>
      <c r="E25" s="8"/>
      <c r="F25" s="30">
        <f>$B$6*F20</f>
        <v>2</v>
      </c>
      <c r="G25" s="27">
        <f>F24*F21+$B$6*F20</f>
        <v>2.6168981514113248</v>
      </c>
      <c r="H25" s="8"/>
      <c r="I25" s="30">
        <f>$B$6*I20</f>
        <v>2</v>
      </c>
      <c r="J25" s="27">
        <f>I24*I21+$B$6*I20</f>
        <v>2.662196651198091</v>
      </c>
      <c r="K25" s="8"/>
      <c r="L25" s="30">
        <f>$B$6*L20</f>
        <v>2</v>
      </c>
      <c r="M25" s="27">
        <f>L24*L21+$B$6*L20</f>
        <v>2.4070270970900958</v>
      </c>
      <c r="N25" s="8"/>
      <c r="O25" s="30">
        <f>$B$6*O20</f>
        <v>0</v>
      </c>
      <c r="P25" s="27">
        <f>O24*O21+$B$6*O20</f>
        <v>-0.5281272205516023</v>
      </c>
      <c r="Q25" s="8"/>
      <c r="R25" s="30">
        <f>$B$6*R20</f>
        <v>-2</v>
      </c>
      <c r="S25" s="27">
        <f>R24*R21+$B$6*R20</f>
        <v>-1.0129612413396996</v>
      </c>
      <c r="T25" s="8"/>
      <c r="U25" s="30">
        <f>$B$6*U20</f>
        <v>2</v>
      </c>
      <c r="V25" s="27">
        <f>U24*U21+$B$6*U20</f>
        <v>2.5155346737934945</v>
      </c>
      <c r="W25" s="8"/>
      <c r="X25" s="30">
        <f>$B$6*X20</f>
        <v>-2</v>
      </c>
      <c r="Y25" s="27">
        <f>X24*X21+$B$6*X20</f>
        <v>-1.6408526276035638</v>
      </c>
      <c r="Z25" s="8"/>
      <c r="AA25" s="30">
        <f>$B$6*AA20</f>
        <v>2</v>
      </c>
      <c r="AB25" s="27">
        <f>AA24*AA21+$B$6*AA20</f>
        <v>2.01784634847742</v>
      </c>
      <c r="AC25" s="8"/>
      <c r="AD25" s="30">
        <f>$B$6*AD20</f>
        <v>2</v>
      </c>
      <c r="AE25" s="27">
        <f>AD24*AD21+$B$6*AD20</f>
        <v>2.150238328439152</v>
      </c>
      <c r="AF25" s="8"/>
      <c r="AG25" s="30">
        <f>$B$6*AG20</f>
        <v>-2</v>
      </c>
      <c r="AH25" s="27">
        <f>AG24*AG21+$B$6*AG20</f>
        <v>-1.4159637296654892</v>
      </c>
      <c r="AI25" s="8"/>
      <c r="AJ25" s="30">
        <f>$B$6*AJ20</f>
        <v>0</v>
      </c>
      <c r="AK25" s="27">
        <f>AJ24*AJ21+$B$6*AJ20</f>
        <v>-0.8600026579414859</v>
      </c>
      <c r="AL25" s="8"/>
      <c r="AM25" s="30">
        <f>$B$6*AM20</f>
        <v>-2</v>
      </c>
      <c r="AN25" s="27">
        <f>AM24*AM21+$B$6*AM20</f>
        <v>-2.9754702205064247</v>
      </c>
      <c r="AO25" s="8"/>
      <c r="AP25" s="30">
        <f>$B$6*AP20</f>
        <v>2</v>
      </c>
      <c r="AQ25" s="27">
        <f>AP24*AP21+$B$6*AP20</f>
        <v>2.769433028092452</v>
      </c>
      <c r="AR25" s="8"/>
      <c r="AS25" s="30">
        <f>$B$6*AS20</f>
        <v>0</v>
      </c>
      <c r="AT25" s="27">
        <f>AS24*AS21+$B$6*AS20</f>
        <v>-0.7734857994658444</v>
      </c>
      <c r="AU25" s="8"/>
      <c r="AV25" s="30">
        <f>$B$6*AV20</f>
        <v>0</v>
      </c>
      <c r="AW25" s="27">
        <f>AV24*AV21+$B$6*AV20</f>
        <v>0.463355520261284</v>
      </c>
      <c r="AX25" s="8"/>
      <c r="AY25" s="30">
        <f>$B$6*AY20</f>
        <v>-2</v>
      </c>
      <c r="AZ25" s="27">
        <f>AY24*AY21+$B$6*AY20</f>
        <v>-1.5858007064488513</v>
      </c>
      <c r="BA25" s="8"/>
      <c r="BB25" s="30">
        <f>$B$6*BB20</f>
        <v>2</v>
      </c>
      <c r="BC25" s="27">
        <f>BB24*BB21+$B$6*BB20</f>
        <v>2.642082056663193</v>
      </c>
      <c r="BD25" s="8"/>
      <c r="BE25" s="30">
        <f>$B$6*BE20</f>
        <v>2</v>
      </c>
      <c r="BF25" s="27">
        <f>BE24*BE21+$B$6*BE20</f>
        <v>2.6178062766171455</v>
      </c>
      <c r="BG25" s="8"/>
      <c r="BH25" s="30">
        <f>$B$6*BH20</f>
        <v>2</v>
      </c>
      <c r="BI25" s="27">
        <f>BH24*BH21+$B$6*BH20</f>
        <v>2.586623150090472</v>
      </c>
      <c r="BJ25" s="8"/>
      <c r="BK25" s="30">
        <f>$B$6*BK20</f>
        <v>0</v>
      </c>
      <c r="BL25" s="27">
        <f>BK24*BK21+$B$6*BK20</f>
        <v>0.4616234192239741</v>
      </c>
      <c r="BM25" s="8"/>
      <c r="BN25" s="30">
        <f>$B$6*BN20</f>
        <v>0</v>
      </c>
      <c r="BO25" s="27">
        <f>BN24*BN21+$B$6*BN20</f>
        <v>0.1779237551446009</v>
      </c>
      <c r="BP25" s="8"/>
      <c r="BQ25" s="30">
        <f>$B$6*BQ20</f>
        <v>2</v>
      </c>
      <c r="BR25" s="27">
        <f>BQ24*BQ21+$B$6*BQ20</f>
        <v>1.7705726039547176</v>
      </c>
      <c r="BS25" s="8"/>
      <c r="BT25" s="30">
        <f>$B$6*BT20</f>
        <v>0</v>
      </c>
      <c r="BU25" s="27">
        <f>BT24*BT21+$B$6*BT20</f>
        <v>0.3984561793162973</v>
      </c>
      <c r="BV25" s="8"/>
      <c r="BW25" s="30">
        <f>$B$6*BW20</f>
        <v>0</v>
      </c>
      <c r="BX25" s="27">
        <f>BW24*BW21+$B$6*BW20</f>
        <v>0.5919531905306381</v>
      </c>
      <c r="BY25" s="8"/>
      <c r="BZ25" s="30">
        <f>$B$6*BZ20</f>
        <v>2</v>
      </c>
      <c r="CA25" s="27">
        <f>BZ24*BZ21+$B$6*BZ20</f>
        <v>1.4416783201089571</v>
      </c>
      <c r="CB25" s="8"/>
      <c r="CC25" s="30">
        <f>$B$6*CC20</f>
        <v>-2</v>
      </c>
      <c r="CD25" s="27">
        <f>CC24*CC21+$B$6*CC20</f>
        <v>-1.0921043225613576</v>
      </c>
      <c r="CE25" s="8"/>
      <c r="CF25" s="30">
        <f>$B$6*CF20</f>
        <v>2</v>
      </c>
      <c r="CG25" s="27">
        <f>CF24*CF21+$B$6*CF20</f>
        <v>1.6124949777895186</v>
      </c>
      <c r="CH25" s="8"/>
      <c r="CI25" s="30">
        <f>$B$6*CI20</f>
        <v>0</v>
      </c>
      <c r="CJ25" s="27">
        <f>CI24*CI21+$B$6*CI20</f>
        <v>0.5617136479612532</v>
      </c>
      <c r="CK25" s="8"/>
      <c r="CL25" s="30">
        <f>$B$6*CL20</f>
        <v>0</v>
      </c>
      <c r="CM25" s="27">
        <f>CL24*CL21+$B$6*CL20</f>
        <v>-0.056040851295996674</v>
      </c>
      <c r="CN25" s="8"/>
      <c r="CO25" s="30">
        <f>$B$6*CO20</f>
        <v>2</v>
      </c>
      <c r="CP25" s="27">
        <f>CO24*CO21+$B$6*CO20</f>
        <v>2.9602761273248843</v>
      </c>
      <c r="CQ25" s="8"/>
      <c r="CR25" s="30">
        <f>$B$6*CR20</f>
        <v>0</v>
      </c>
      <c r="CS25" s="27">
        <f>CR24*CR21+$B$6*CR20</f>
        <v>-0.18294072435994746</v>
      </c>
      <c r="CT25" s="8"/>
      <c r="CU25" s="30">
        <f>$B$6*CU20</f>
        <v>-2</v>
      </c>
      <c r="CV25" s="27">
        <f>CU24*CU21+$B$6*CU20</f>
        <v>-2.8971845844428588</v>
      </c>
      <c r="CW25" s="8"/>
      <c r="CX25" s="30">
        <f>$B$6*CX20</f>
        <v>0</v>
      </c>
      <c r="CY25" s="27">
        <f>CX24*CX21+$B$6*CX20</f>
        <v>-0.37313735561336525</v>
      </c>
      <c r="CZ25" s="8"/>
      <c r="DA25" s="30">
        <f>$B$6*DA20</f>
        <v>-2</v>
      </c>
      <c r="DB25" s="27">
        <f>DA24*DA21+$B$6*DA20</f>
        <v>-2.162788257555604</v>
      </c>
      <c r="DC25" s="8"/>
      <c r="DD25" s="30">
        <f>$B$6*DD20</f>
        <v>0</v>
      </c>
      <c r="DE25" s="27">
        <f>DD24*DD21+$B$6*DD20</f>
        <v>-0.7627439967812</v>
      </c>
      <c r="DF25" s="8"/>
      <c r="DG25" s="30">
        <f>$B$6*DG20</f>
        <v>2</v>
      </c>
      <c r="DH25" s="27">
        <f>DG24*DG21+$B$6*DG20</f>
        <v>1.7427718010204631</v>
      </c>
      <c r="DI25" s="8"/>
      <c r="DJ25" s="30">
        <f>$B$6*DJ20</f>
        <v>0</v>
      </c>
      <c r="DK25" s="27">
        <f>DJ24*DJ21+$B$6*DJ20</f>
        <v>0.30582883483356227</v>
      </c>
      <c r="DL25" s="8"/>
      <c r="DM25" s="30">
        <f>$B$6*DM20</f>
        <v>2</v>
      </c>
      <c r="DN25" s="27">
        <f>DM24*DM21+$B$6*DM20</f>
        <v>1.9177774684025715</v>
      </c>
      <c r="DO25" s="8"/>
      <c r="DP25" s="30">
        <f>$B$6*DP20</f>
        <v>-2</v>
      </c>
      <c r="DQ25" s="27">
        <f>DP24*DP21+$B$6*DP20</f>
        <v>-2.2239211303630837</v>
      </c>
      <c r="DR25" s="8"/>
      <c r="DS25" s="30">
        <f>$B$6*DS20</f>
        <v>0</v>
      </c>
      <c r="DT25" s="27">
        <f>DS24*DS21+$B$6*DS20</f>
        <v>0.874578931796921</v>
      </c>
      <c r="DU25" s="8"/>
      <c r="DV25" s="30">
        <f>$B$6*DV20</f>
        <v>-2</v>
      </c>
      <c r="DW25" s="27">
        <f>DV24*DV21+$B$6*DV20</f>
        <v>-2.326518170706981</v>
      </c>
      <c r="DX25" s="8"/>
      <c r="DY25" s="30">
        <f>$B$6*DY20</f>
        <v>2</v>
      </c>
      <c r="DZ25" s="27">
        <f>DY24*DY21+$B$6*DY20</f>
        <v>1.613380889037293</v>
      </c>
      <c r="EA25" s="8"/>
      <c r="EB25" s="30">
        <f>$B$6*EB20</f>
        <v>-2</v>
      </c>
      <c r="EC25" s="27">
        <f>EB24*EB21+$B$6*EB20</f>
        <v>-2.336587683023419</v>
      </c>
      <c r="ED25" s="8"/>
      <c r="EE25" s="30">
        <f>$B$6*EE20</f>
        <v>-2</v>
      </c>
      <c r="EF25" s="27">
        <f>EE24*EE21+$B$6*EE20</f>
        <v>-2.9422392811995524</v>
      </c>
      <c r="EG25" s="8"/>
      <c r="EH25" s="30">
        <f>$B$6*EH20</f>
        <v>0</v>
      </c>
      <c r="EI25" s="27">
        <f>EH24*EH21+$B$6*EH20</f>
        <v>0.087104603093902</v>
      </c>
      <c r="EJ25" s="8"/>
      <c r="EK25" s="30">
        <f>$B$6*EK20</f>
        <v>-2</v>
      </c>
      <c r="EL25" s="27">
        <f>EK24*EK21+$B$6*EK20</f>
        <v>-2.3212995904540215</v>
      </c>
      <c r="EM25" s="8"/>
      <c r="EN25" s="30">
        <f>$B$6*EN20</f>
        <v>0</v>
      </c>
      <c r="EO25" s="27">
        <f>EN24*EN21+$B$6*EN20</f>
        <v>0.6986202060399205</v>
      </c>
      <c r="EP25" s="8"/>
      <c r="EQ25" s="30">
        <f>$B$6*EQ20</f>
        <v>0</v>
      </c>
      <c r="ER25" s="27">
        <f>EQ24*EQ21+$B$6*EQ20</f>
        <v>0.4833976677310622</v>
      </c>
      <c r="ES25" s="8"/>
      <c r="ET25" s="30">
        <f>$B$6*ET20</f>
        <v>2</v>
      </c>
      <c r="EU25" s="27">
        <f>ET24*ET21+$B$6*ET20</f>
        <v>2.3612749279918424</v>
      </c>
      <c r="EV25" s="8"/>
    </row>
    <row r="26" spans="2:152" ht="15" customHeight="1" thickBot="1">
      <c r="B26" s="25"/>
      <c r="C26" s="28">
        <f>(-1*2*C18)</f>
        <v>-1.9104176918345157</v>
      </c>
      <c r="D26" s="29">
        <f>C26</f>
        <v>-1.9104176918345157</v>
      </c>
      <c r="E26" s="8"/>
      <c r="F26" s="28">
        <f>(-1*2*F18)</f>
        <v>-1.2670812203466153</v>
      </c>
      <c r="G26" s="29">
        <f>F26</f>
        <v>-1.2670812203466153</v>
      </c>
      <c r="H26" s="8"/>
      <c r="I26" s="28">
        <f>(-1*2*I18)</f>
        <v>-0.028774432974735475</v>
      </c>
      <c r="J26" s="29">
        <f>I26</f>
        <v>-0.028774432974735475</v>
      </c>
      <c r="K26" s="8"/>
      <c r="L26" s="28">
        <f>(-1*2*L18)</f>
        <v>-0.5129924307226723</v>
      </c>
      <c r="M26" s="29">
        <f>L26</f>
        <v>-0.5129924307226723</v>
      </c>
      <c r="N26" s="8"/>
      <c r="O26" s="28">
        <f>(-1*2*O18)</f>
        <v>-0.9581268349487084</v>
      </c>
      <c r="P26" s="29">
        <f>O26</f>
        <v>-0.9581268349487084</v>
      </c>
      <c r="Q26" s="8"/>
      <c r="R26" s="28">
        <f>(-1*2*R18)</f>
        <v>-1.8219954206558668</v>
      </c>
      <c r="S26" s="29">
        <f>R26</f>
        <v>-1.8219954206558668</v>
      </c>
      <c r="T26" s="8"/>
      <c r="U26" s="28">
        <f>(-1*2*U18)</f>
        <v>-1.4839584579362257</v>
      </c>
      <c r="V26" s="29">
        <f>U26</f>
        <v>-1.4839584579362257</v>
      </c>
      <c r="W26" s="8"/>
      <c r="X26" s="28">
        <f>(-1*2*X18)</f>
        <v>-1.6020902341796472</v>
      </c>
      <c r="Y26" s="29">
        <f>X26</f>
        <v>-1.6020902341796472</v>
      </c>
      <c r="Z26" s="8"/>
      <c r="AA26" s="28">
        <f>(-1*2*AA18)</f>
        <v>-1.0065968040902353</v>
      </c>
      <c r="AB26" s="29">
        <f>AA26</f>
        <v>-1.0065968040902353</v>
      </c>
      <c r="AC26" s="8"/>
      <c r="AD26" s="28">
        <f>(-1*2*AD18)</f>
        <v>-1.998392364139507</v>
      </c>
      <c r="AE26" s="29">
        <f>AD26</f>
        <v>-1.998392364139507</v>
      </c>
      <c r="AF26" s="8"/>
      <c r="AG26" s="28">
        <f>(-1*2*AG18)</f>
        <v>-0.8418216307253577</v>
      </c>
      <c r="AH26" s="29">
        <f>AG26</f>
        <v>-0.8418216307253577</v>
      </c>
      <c r="AI26" s="8"/>
      <c r="AJ26" s="28">
        <f>(-1*2*AJ18)</f>
        <v>-1.2709187786645337</v>
      </c>
      <c r="AK26" s="29">
        <f>AJ26</f>
        <v>-1.2709187786645337</v>
      </c>
      <c r="AL26" s="8"/>
      <c r="AM26" s="28">
        <f>(-1*2*AM18)</f>
        <v>-0.4799040319372594</v>
      </c>
      <c r="AN26" s="29">
        <f>AM26</f>
        <v>-0.4799040319372594</v>
      </c>
      <c r="AO26" s="8"/>
      <c r="AP26" s="28">
        <f>(-1*2*AP18)</f>
        <v>-0.03528563259786566</v>
      </c>
      <c r="AQ26" s="29">
        <f>AP26</f>
        <v>-0.03528563259786566</v>
      </c>
      <c r="AR26" s="8"/>
      <c r="AS26" s="28">
        <f>(-1*2*AS18)</f>
        <v>-1.8181241533254031</v>
      </c>
      <c r="AT26" s="29">
        <f>AS26</f>
        <v>-1.8181241533254031</v>
      </c>
      <c r="AU26" s="8"/>
      <c r="AV26" s="28">
        <f>(-1*2*AV18)</f>
        <v>-1.1251950382544345</v>
      </c>
      <c r="AW26" s="29">
        <f>AV26</f>
        <v>-1.1251950382544345</v>
      </c>
      <c r="AX26" s="8"/>
      <c r="AY26" s="28">
        <f>(-1*2*AY18)</f>
        <v>-1.7981374866897513</v>
      </c>
      <c r="AZ26" s="29">
        <f>AY26</f>
        <v>-1.7981374866897513</v>
      </c>
      <c r="BA26" s="8"/>
      <c r="BB26" s="28">
        <f>(-1*2*BB18)</f>
        <v>-1.1032266083739621</v>
      </c>
      <c r="BC26" s="29">
        <f>BB26</f>
        <v>-1.1032266083739621</v>
      </c>
      <c r="BD26" s="8"/>
      <c r="BE26" s="28">
        <f>(-1*2*BE18)</f>
        <v>-1.7689381793767858</v>
      </c>
      <c r="BF26" s="29">
        <f>BE26</f>
        <v>-1.7689381793767858</v>
      </c>
      <c r="BG26" s="8"/>
      <c r="BH26" s="28">
        <f>(-1*2*BH18)</f>
        <v>-1.8585425871521464</v>
      </c>
      <c r="BI26" s="29">
        <f>BH26</f>
        <v>-1.8585425871521464</v>
      </c>
      <c r="BJ26" s="8"/>
      <c r="BK26" s="28">
        <f>(-1*2*BK18)</f>
        <v>-1.0724974978788566</v>
      </c>
      <c r="BL26" s="29">
        <f>BK26</f>
        <v>-1.0724974978788566</v>
      </c>
      <c r="BM26" s="8"/>
      <c r="BN26" s="28">
        <f>(-1*2*BN18)</f>
        <v>-0.6004347314034462</v>
      </c>
      <c r="BO26" s="29">
        <f>BN26</f>
        <v>-0.6004347314034462</v>
      </c>
      <c r="BP26" s="8"/>
      <c r="BQ26" s="28">
        <f>(-1*2*BQ18)</f>
        <v>-0.1438377621629776</v>
      </c>
      <c r="BR26" s="29">
        <f>BQ26</f>
        <v>-0.1438377621629776</v>
      </c>
      <c r="BS26" s="8"/>
      <c r="BT26" s="28">
        <f>(-1*2*BT18)</f>
        <v>-1.8597279244904663</v>
      </c>
      <c r="BU26" s="29">
        <f>BT26</f>
        <v>-1.8597279244904663</v>
      </c>
      <c r="BV26" s="8"/>
      <c r="BW26" s="28">
        <f>(-1*2*BW18)</f>
        <v>-0.07153275588118468</v>
      </c>
      <c r="BX26" s="29">
        <f>BW26</f>
        <v>-0.07153275588118468</v>
      </c>
      <c r="BY26" s="8"/>
      <c r="BZ26" s="28">
        <f>(-1*2*BZ18)</f>
        <v>-1.1853584470185354</v>
      </c>
      <c r="CA26" s="29">
        <f>BZ26</f>
        <v>-1.1853584470185354</v>
      </c>
      <c r="CB26" s="8"/>
      <c r="CC26" s="28">
        <f>(-1*2*CC18)</f>
        <v>-0.09718931159689603</v>
      </c>
      <c r="CD26" s="29">
        <f>CC26</f>
        <v>-0.09718931159689603</v>
      </c>
      <c r="CE26" s="8"/>
      <c r="CF26" s="28">
        <f>(-1*2*CF18)</f>
        <v>-0.422397747778156</v>
      </c>
      <c r="CG26" s="29">
        <f>CF26</f>
        <v>-0.422397747778156</v>
      </c>
      <c r="CH26" s="8"/>
      <c r="CI26" s="28">
        <f>(-1*2*CI18)</f>
        <v>-1.4143349973477628</v>
      </c>
      <c r="CJ26" s="29">
        <f>CI26</f>
        <v>-1.4143349973477628</v>
      </c>
      <c r="CK26" s="8"/>
      <c r="CL26" s="28">
        <f>(-1*2*CL18)</f>
        <v>-0.2102933883028122</v>
      </c>
      <c r="CM26" s="29">
        <f>CL26</f>
        <v>-0.2102933883028122</v>
      </c>
      <c r="CN26" s="8"/>
      <c r="CO26" s="28">
        <f>(-1*2*CO18)</f>
        <v>-0.6944266176843379</v>
      </c>
      <c r="CP26" s="29">
        <f>CO26</f>
        <v>-0.6944266176843379</v>
      </c>
      <c r="CQ26" s="8"/>
      <c r="CR26" s="28">
        <f>(-1*2*CR18)</f>
        <v>-0.19483809769770133</v>
      </c>
      <c r="CS26" s="29">
        <f>CR26</f>
        <v>-0.19483809769770133</v>
      </c>
      <c r="CT26" s="8"/>
      <c r="CU26" s="28">
        <f>(-1*2*CU18)</f>
        <v>-1.9254536061201968</v>
      </c>
      <c r="CV26" s="29">
        <f>CU26</f>
        <v>-1.9254536061201968</v>
      </c>
      <c r="CW26" s="8"/>
      <c r="CX26" s="28">
        <f>(-1*2*CX18)</f>
        <v>-1.823415683662862</v>
      </c>
      <c r="CY26" s="29">
        <f>CX26</f>
        <v>-1.823415683662862</v>
      </c>
      <c r="CZ26" s="8"/>
      <c r="DA26" s="28">
        <f>(-1*2*DA18)</f>
        <v>-1.1673356211388093</v>
      </c>
      <c r="DB26" s="29">
        <f>DA26</f>
        <v>-1.1673356211388093</v>
      </c>
      <c r="DC26" s="8"/>
      <c r="DD26" s="28">
        <f>(-1*2*DD18)</f>
        <v>-0.8783857455961979</v>
      </c>
      <c r="DE26" s="29">
        <f>DD26</f>
        <v>-0.8783857455961979</v>
      </c>
      <c r="DF26" s="8"/>
      <c r="DG26" s="28">
        <f>(-1*2*DG18)</f>
        <v>-1.1893513336489985</v>
      </c>
      <c r="DH26" s="29">
        <f>DG26</f>
        <v>-1.1893513336489985</v>
      </c>
      <c r="DI26" s="8"/>
      <c r="DJ26" s="28">
        <f>(-1*2*DJ18)</f>
        <v>-1.8114352133312157</v>
      </c>
      <c r="DK26" s="29">
        <f>DJ26</f>
        <v>-1.8114352133312157</v>
      </c>
      <c r="DL26" s="8"/>
      <c r="DM26" s="28">
        <f>(-1*2*DM18)</f>
        <v>-0.9876880700988737</v>
      </c>
      <c r="DN26" s="29">
        <f>DM26</f>
        <v>-0.9876880700988737</v>
      </c>
      <c r="DO26" s="8"/>
      <c r="DP26" s="28">
        <f>(-1*2*DP18)</f>
        <v>-0.9333225285951912</v>
      </c>
      <c r="DQ26" s="29">
        <f>DP26</f>
        <v>-0.9333225285951912</v>
      </c>
      <c r="DR26" s="8"/>
      <c r="DS26" s="28">
        <f>(-1*2*DS18)</f>
        <v>-1.4327546586955044</v>
      </c>
      <c r="DT26" s="29">
        <f>DS26</f>
        <v>-1.4327546586955044</v>
      </c>
      <c r="DU26" s="8"/>
      <c r="DV26" s="28">
        <f>(-1*2*DV18)</f>
        <v>-0.5189312796482093</v>
      </c>
      <c r="DW26" s="29">
        <f>DV26</f>
        <v>-0.5189312796482093</v>
      </c>
      <c r="DX26" s="8"/>
      <c r="DY26" s="28">
        <f>(-1*2*DY18)</f>
        <v>-0.6888464893309862</v>
      </c>
      <c r="DZ26" s="29">
        <f>DY26</f>
        <v>-0.6888464893309862</v>
      </c>
      <c r="EA26" s="8"/>
      <c r="EB26" s="28">
        <f>(-1*2*EB18)</f>
        <v>-0.2815127042254848</v>
      </c>
      <c r="EC26" s="29">
        <f>EB26</f>
        <v>-0.2815127042254848</v>
      </c>
      <c r="ED26" s="8"/>
      <c r="EE26" s="28">
        <f>(-1*2*EE18)</f>
        <v>-1.2111701182921877</v>
      </c>
      <c r="EF26" s="29">
        <f>EE26</f>
        <v>-1.2111701182921877</v>
      </c>
      <c r="EG26" s="8"/>
      <c r="EH26" s="28">
        <f>(-1*2*EH18)</f>
        <v>-0.29016123594099064</v>
      </c>
      <c r="EI26" s="29">
        <f>EH26</f>
        <v>-0.29016123594099064</v>
      </c>
      <c r="EJ26" s="8"/>
      <c r="EK26" s="28">
        <f>(-1*2*EK18)</f>
        <v>-0.6690479090110935</v>
      </c>
      <c r="EL26" s="29">
        <f>EK26</f>
        <v>-0.6690479090110935</v>
      </c>
      <c r="EM26" s="8"/>
      <c r="EN26" s="28">
        <f>(-1*2*EN18)</f>
        <v>-0.44150310860042596</v>
      </c>
      <c r="EO26" s="29">
        <f>EN26</f>
        <v>-0.44150310860042596</v>
      </c>
      <c r="EP26" s="8"/>
      <c r="EQ26" s="28">
        <f>(-1*2*EQ18)</f>
        <v>-1.1809810551377051</v>
      </c>
      <c r="ER26" s="29">
        <f>EQ26</f>
        <v>-1.1809810551377051</v>
      </c>
      <c r="ES26" s="8"/>
      <c r="ET26" s="28">
        <f>(-1*2*ET18)</f>
        <v>-1.1327414029780698</v>
      </c>
      <c r="EU26" s="29">
        <f>ET26</f>
        <v>-1.1327414029780698</v>
      </c>
      <c r="EV26" s="8"/>
    </row>
    <row r="27" spans="2:152" ht="15" customHeight="1" thickBot="1">
      <c r="B27" s="17" t="s">
        <v>10</v>
      </c>
      <c r="C27" s="30">
        <f>D25+$B$3/2*SIN(C22)*C19</f>
        <v>-0.5907748685065115</v>
      </c>
      <c r="D27" s="27">
        <f>D25-$B$3/2*SIN(C22)*C19</f>
        <v>-1.2253440751984097</v>
      </c>
      <c r="E27" s="8"/>
      <c r="F27" s="30">
        <f>G25+$B$3/2*SIN(F22)*F19</f>
        <v>2.1360648368615633</v>
      </c>
      <c r="G27" s="27">
        <f>G25-$B$3/2*SIN(F22)*F19</f>
        <v>3.097731465961086</v>
      </c>
      <c r="H27" s="8"/>
      <c r="I27" s="30">
        <f>J25+$B$3/2*SIN(I22)*I19</f>
        <v>2.61630721823006</v>
      </c>
      <c r="J27" s="27">
        <f>J25-$B$3/2*SIN(I22)*I19</f>
        <v>2.7080860841661214</v>
      </c>
      <c r="K27" s="8"/>
      <c r="L27" s="30">
        <f>M25+$B$3/2*SIN(L22)*L19</f>
        <v>2.8529868761175106</v>
      </c>
      <c r="M27" s="27">
        <f>M25-$B$3/2*SIN(L22)*L19</f>
        <v>1.961067318062681</v>
      </c>
      <c r="N27" s="8"/>
      <c r="O27" s="30">
        <f>P25+$B$3/2*SIN(O22)*O19</f>
        <v>-0.610830455097895</v>
      </c>
      <c r="P27" s="27">
        <f>P25-$B$3/2*SIN(O22)*O19</f>
        <v>-0.4454239860053097</v>
      </c>
      <c r="Q27" s="8"/>
      <c r="R27" s="30">
        <f>S25+$B$3/2*SIN(R22)*R19</f>
        <v>-1.256601967900837</v>
      </c>
      <c r="S27" s="27">
        <f>S25-$B$3/2*SIN(R22)*R19</f>
        <v>-0.7693205147785622</v>
      </c>
      <c r="T27" s="8"/>
      <c r="U27" s="30">
        <f>V25+$B$3/2*SIN(U22)*U19</f>
        <v>2.4657217765206707</v>
      </c>
      <c r="V27" s="27">
        <f>V25-$B$3/2*SIN(U22)*U19</f>
        <v>2.5653475710663183</v>
      </c>
      <c r="W27" s="8"/>
      <c r="X27" s="30">
        <f>Y25+$B$3/2*SIN(X22)*X19</f>
        <v>-1.8667648399815782</v>
      </c>
      <c r="Y27" s="27">
        <f>Y25-$B$3/2*SIN(X22)*X19</f>
        <v>-1.4149404152255494</v>
      </c>
      <c r="Z27" s="8"/>
      <c r="AA27" s="30">
        <f>AB25+$B$3/2*SIN(AA22)*AA19</f>
        <v>1.517849938748356</v>
      </c>
      <c r="AB27" s="27">
        <f>AB25-$B$3/2*SIN(AA22)*AA19</f>
        <v>2.5178427582064837</v>
      </c>
      <c r="AC27" s="8"/>
      <c r="AD27" s="30">
        <f>AE25+$B$3/2*SIN(AD22)*AD19</f>
        <v>1.6691345514333533</v>
      </c>
      <c r="AE27" s="27">
        <f>AE25-$B$3/2*SIN(AD22)*AD19</f>
        <v>2.631342105444951</v>
      </c>
      <c r="AF27" s="8"/>
      <c r="AG27" s="30">
        <f>AH25+$B$3/2*SIN(AG22)*AG19</f>
        <v>-0.9238373723167941</v>
      </c>
      <c r="AH27" s="27">
        <f>AH25-$B$3/2*SIN(AG22)*AG19</f>
        <v>-1.9080900870141844</v>
      </c>
      <c r="AI27" s="8"/>
      <c r="AJ27" s="30">
        <f>AK25+$B$3/2*SIN(AJ22)*AJ19</f>
        <v>-1.347284150412249</v>
      </c>
      <c r="AK27" s="27">
        <f>AK25-$B$3/2*SIN(AJ22)*AJ19</f>
        <v>-0.37272116547072265</v>
      </c>
      <c r="AL27" s="8"/>
      <c r="AM27" s="30">
        <f>AN25+$B$3/2*SIN(AM22)*AM19</f>
        <v>-3.230858152255893</v>
      </c>
      <c r="AN27" s="27">
        <f>AN25-$B$3/2*SIN(AM22)*AM19</f>
        <v>-2.7200822887569567</v>
      </c>
      <c r="AO27" s="8"/>
      <c r="AP27" s="30">
        <f>AQ25+$B$3/2*SIN(AP22)*AP19</f>
        <v>2.837093561830108</v>
      </c>
      <c r="AQ27" s="27">
        <f>AQ25-$B$3/2*SIN(AP22)*AP19</f>
        <v>2.7017724943547963</v>
      </c>
      <c r="AR27" s="8"/>
      <c r="AS27" s="30">
        <f>AT25+$B$3/2*SIN(AS22)*AS19</f>
        <v>-0.3252368479787271</v>
      </c>
      <c r="AT27" s="27">
        <f>AT25-$B$3/2*SIN(AS22)*AS19</f>
        <v>-1.2217347509529617</v>
      </c>
      <c r="AU27" s="8"/>
      <c r="AV27" s="30">
        <f>AW25+$B$3/2*SIN(AV22)*AV19</f>
        <v>0.7232674127349237</v>
      </c>
      <c r="AW27" s="27">
        <f>AW25-$B$3/2*SIN(AV22)*AV19</f>
        <v>0.2034436277876443</v>
      </c>
      <c r="AX27" s="8"/>
      <c r="AY27" s="30">
        <f>AZ25+$B$3/2*SIN(AY22)*AY19</f>
        <v>-2.084022399665051</v>
      </c>
      <c r="AZ27" s="27">
        <f>AZ25-$B$3/2*SIN(AY22)*AY19</f>
        <v>-1.087579013232652</v>
      </c>
      <c r="BA27" s="8"/>
      <c r="BB27" s="30">
        <f>BC25+$B$3/2*SIN(BB22)*BB19</f>
        <v>2.914119504103894</v>
      </c>
      <c r="BC27" s="27">
        <f>BC25-$B$3/2*SIN(BB22)*BB19</f>
        <v>2.370044609222492</v>
      </c>
      <c r="BD27" s="8"/>
      <c r="BE27" s="30">
        <f>BF25+$B$3/2*SIN(BE22)*BE19</f>
        <v>2.122819827850291</v>
      </c>
      <c r="BF27" s="27">
        <f>BF25-$B$3/2*SIN(BE22)*BE19</f>
        <v>3.1127927253839998</v>
      </c>
      <c r="BG27" s="8"/>
      <c r="BH27" s="30">
        <f>BI25+$B$3/2*SIN(BH22)*BH19</f>
        <v>2.097703574371066</v>
      </c>
      <c r="BI27" s="27">
        <f>BI25-$B$3/2*SIN(BH22)*BH19</f>
        <v>3.075542725809878</v>
      </c>
      <c r="BJ27" s="8"/>
      <c r="BK27" s="30">
        <f>BL25+$B$3/2*SIN(BK22)*BK19</f>
        <v>0.6452690580015157</v>
      </c>
      <c r="BL27" s="27">
        <f>BL25-$B$3/2*SIN(BK22)*BK19</f>
        <v>0.27797778044643245</v>
      </c>
      <c r="BM27" s="8"/>
      <c r="BN27" s="30">
        <f>BO25+$B$3/2*SIN(BN22)*BN19</f>
        <v>-0.03292653659170178</v>
      </c>
      <c r="BO27" s="27">
        <f>BO25-$B$3/2*SIN(BN22)*BN19</f>
        <v>0.38877404688090356</v>
      </c>
      <c r="BP27" s="8"/>
      <c r="BQ27" s="30">
        <f>BR25+$B$3/2*SIN(BQ22)*BQ19</f>
        <v>1.8518082782484664</v>
      </c>
      <c r="BR27" s="27">
        <f>BR25-$B$3/2*SIN(BQ22)*BQ19</f>
        <v>1.6893369296609688</v>
      </c>
      <c r="BS27" s="8"/>
      <c r="BT27" s="30">
        <f>BU25+$B$3/2*SIN(BT22)*BT19</f>
        <v>0.25083561641801266</v>
      </c>
      <c r="BU27" s="27">
        <f>BU25-$B$3/2*SIN(BT22)*BT19</f>
        <v>0.5460767422145819</v>
      </c>
      <c r="BV27" s="8"/>
      <c r="BW27" s="30">
        <f>BX25+$B$3/2*SIN(BW22)*BW19</f>
        <v>0.2689262755293927</v>
      </c>
      <c r="BX27" s="27">
        <f>BX25-$B$3/2*SIN(BW22)*BW19</f>
        <v>0.9149801055318836</v>
      </c>
      <c r="BY27" s="8"/>
      <c r="BZ27" s="30">
        <f>CA25+$B$3/2*SIN(BZ22)*BZ19</f>
        <v>1.0407873569699604</v>
      </c>
      <c r="CA27" s="27">
        <f>CA25-$B$3/2*SIN(BZ22)*BZ19</f>
        <v>1.8425692832479539</v>
      </c>
      <c r="CB27" s="8"/>
      <c r="CC27" s="30">
        <f>CD25+$B$3/2*SIN(CC22)*CC19</f>
        <v>-1.5883569312852255</v>
      </c>
      <c r="CD27" s="27">
        <f>CD25-$B$3/2*SIN(CC22)*CC19</f>
        <v>-0.5958517138374896</v>
      </c>
      <c r="CE27" s="8"/>
      <c r="CF27" s="30">
        <f>CG25+$B$3/2*SIN(CF22)*CF19</f>
        <v>1.271134776477817</v>
      </c>
      <c r="CG27" s="27">
        <f>CG25-$B$3/2*SIN(CF22)*CF19</f>
        <v>1.9538551791012202</v>
      </c>
      <c r="CH27" s="8"/>
      <c r="CI27" s="30">
        <f>CJ25+$B$3/2*SIN(CI22)*CI19</f>
        <v>1.0112599193453324</v>
      </c>
      <c r="CJ27" s="27">
        <f>CJ25-$B$3/2*SIN(CI22)*CI19</f>
        <v>0.11216737657717402</v>
      </c>
      <c r="CK27" s="8"/>
      <c r="CL27" s="30">
        <f>CM25+$B$3/2*SIN(CL22)*CL19</f>
        <v>-0.34427216940280214</v>
      </c>
      <c r="CM27" s="27">
        <f>CM25-$B$3/2*SIN(CL22)*CL19</f>
        <v>0.2321904668108088</v>
      </c>
      <c r="CN27" s="8"/>
      <c r="CO27" s="30">
        <f>CP25+$B$3/2*SIN(CO22)*CO19</f>
        <v>2.503766865625991</v>
      </c>
      <c r="CP27" s="27">
        <f>CP25-$B$3/2*SIN(CO22)*CO19</f>
        <v>3.4167853890237776</v>
      </c>
      <c r="CQ27" s="8"/>
      <c r="CR27" s="30">
        <f>CS25+$B$3/2*SIN(CR22)*CR19</f>
        <v>-0.23036684266747134</v>
      </c>
      <c r="CS27" s="27">
        <f>CS25-$B$3/2*SIN(CR22)*CR19</f>
        <v>-0.13551460605242358</v>
      </c>
      <c r="CT27" s="8"/>
      <c r="CU27" s="30">
        <f>CV25+$B$3/2*SIN(CU22)*CU19</f>
        <v>-2.8941569292308227</v>
      </c>
      <c r="CV27" s="27">
        <f>CV25-$B$3/2*SIN(CU22)*CU19</f>
        <v>-2.900212239654895</v>
      </c>
      <c r="CW27" s="8"/>
      <c r="CX27" s="30">
        <f>CY25+$B$3/2*SIN(CX22)*CX19</f>
        <v>0.08253796388885398</v>
      </c>
      <c r="CY27" s="27">
        <f>CY25-$B$3/2*SIN(CX22)*CX19</f>
        <v>-0.8288126751155844</v>
      </c>
      <c r="CZ27" s="8"/>
      <c r="DA27" s="30">
        <f>DB25+$B$3/2*SIN(DA22)*DA19</f>
        <v>-2.4374647588446923</v>
      </c>
      <c r="DB27" s="27">
        <f>DB25-$B$3/2*SIN(DA22)*DA19</f>
        <v>-1.8881117562665155</v>
      </c>
      <c r="DC27" s="8"/>
      <c r="DD27" s="30">
        <f>DE25+$B$3/2*SIN(DD22)*DD19</f>
        <v>-1.1090407535794444</v>
      </c>
      <c r="DE27" s="27">
        <f>DE25-$B$3/2*SIN(DD22)*DD19</f>
        <v>-0.4164472399829555</v>
      </c>
      <c r="DF27" s="8"/>
      <c r="DG27" s="30">
        <f>DH25+$B$3/2*SIN(DG22)*DG19</f>
        <v>1.7459529014364046</v>
      </c>
      <c r="DH27" s="27">
        <f>DH25-$B$3/2*SIN(DG22)*DG19</f>
        <v>1.7395907006045217</v>
      </c>
      <c r="DI27" s="8"/>
      <c r="DJ27" s="30">
        <f>DK25+$B$3/2*SIN(DJ22)*DJ19</f>
        <v>0.7855250812993155</v>
      </c>
      <c r="DK27" s="27">
        <f>DK25-$B$3/2*SIN(DJ22)*DJ19</f>
        <v>-0.17386741163219105</v>
      </c>
      <c r="DL27" s="8"/>
      <c r="DM27" s="30">
        <f>DN25+$B$3/2*SIN(DM22)*DM19</f>
        <v>1.4539036800514888</v>
      </c>
      <c r="DN27" s="27">
        <f>DN25-$B$3/2*SIN(DM22)*DM19</f>
        <v>2.381651256753654</v>
      </c>
      <c r="DO27" s="8"/>
      <c r="DP27" s="30">
        <f>DQ25+$B$3/2*SIN(DP22)*DP19</f>
        <v>-1.8216635971033472</v>
      </c>
      <c r="DQ27" s="27">
        <f>DQ25-$B$3/2*SIN(DP22)*DP19</f>
        <v>-2.62617866362282</v>
      </c>
      <c r="DR27" s="8"/>
      <c r="DS27" s="30">
        <f>DT25+$B$3/2*SIN(DS22)*DS19</f>
        <v>0.4584001513892967</v>
      </c>
      <c r="DT27" s="27">
        <f>DT25-$B$3/2*SIN(DS22)*DS19</f>
        <v>1.2907577122045453</v>
      </c>
      <c r="DU27" s="8"/>
      <c r="DV27" s="30">
        <f>DW25+$B$3/2*SIN(DV22)*DV19</f>
        <v>-2.783807374360351</v>
      </c>
      <c r="DW27" s="27">
        <f>DW25-$B$3/2*SIN(DV22)*DV19</f>
        <v>-1.8692289670536109</v>
      </c>
      <c r="DX27" s="8"/>
      <c r="DY27" s="30">
        <f>DZ25+$B$3/2*SIN(DY22)*DY19</f>
        <v>2.0574985855965844</v>
      </c>
      <c r="DZ27" s="27">
        <f>DZ25-$B$3/2*SIN(DY22)*DY19</f>
        <v>1.1692631924780017</v>
      </c>
      <c r="EA27" s="8"/>
      <c r="EB27" s="30">
        <f>EC25+$B$3/2*SIN(EB22)*EB19</f>
        <v>-2.617802443072088</v>
      </c>
      <c r="EC27" s="27">
        <f>EC25-$B$3/2*SIN(EB22)*EB19</f>
        <v>-2.0553729229747497</v>
      </c>
      <c r="ED27" s="8"/>
      <c r="EE27" s="30">
        <f>EF25+$B$3/2*SIN(EE22)*EE19</f>
        <v>-2.549190236956136</v>
      </c>
      <c r="EF27" s="27">
        <f>EF25-$B$3/2*SIN(EE22)*EE19</f>
        <v>-3.335288325442969</v>
      </c>
      <c r="EG27" s="8"/>
      <c r="EH27" s="30">
        <f>EI25+$B$3/2*SIN(EH22)*EH19</f>
        <v>-0.19503112415860208</v>
      </c>
      <c r="EI27" s="27">
        <f>EI25-$B$3/2*SIN(EH22)*EH19</f>
        <v>0.3692403303464061</v>
      </c>
      <c r="EJ27" s="8"/>
      <c r="EK27" s="30">
        <f>EL25+$B$3/2*SIN(EK22)*EK19</f>
        <v>-2.097074929213971</v>
      </c>
      <c r="EL27" s="27">
        <f>EL25-$B$3/2*SIN(EK22)*EK19</f>
        <v>-2.5455242516940717</v>
      </c>
      <c r="EM27" s="8"/>
      <c r="EN27" s="30">
        <f>EO25+$B$3/2*SIN(EN22)*EN19</f>
        <v>0.21334952332630552</v>
      </c>
      <c r="EO27" s="27">
        <f>EO25-$B$3/2*SIN(EN22)*EN19</f>
        <v>1.1838908887535355</v>
      </c>
      <c r="EP27" s="8"/>
      <c r="EQ27" s="30">
        <f>ER25+$B$3/2*SIN(EQ22)*EQ19</f>
        <v>0.8595113306057853</v>
      </c>
      <c r="ER27" s="27">
        <f>ER25-$B$3/2*SIN(EQ22)*EQ19</f>
        <v>0.1072840048563391</v>
      </c>
      <c r="ES27" s="8"/>
      <c r="ET27" s="30">
        <f>EU25+$B$3/2*SIN(ET22)*ET19</f>
        <v>1.8618332605970815</v>
      </c>
      <c r="EU27" s="27">
        <f>EU25-$B$3/2*SIN(ET22)*ET19</f>
        <v>2.860716595386603</v>
      </c>
      <c r="EV27" s="8"/>
    </row>
    <row r="28" spans="2:152" ht="15" customHeight="1" thickBot="1">
      <c r="B28" s="22" t="s">
        <v>11</v>
      </c>
      <c r="C28" s="28">
        <f>D26+$B$3/2*COS(C22)</f>
        <v>-1.523984669850623</v>
      </c>
      <c r="D28" s="29">
        <f>D26-$B$3/2*COS(C22)</f>
        <v>-2.2968507138184084</v>
      </c>
      <c r="E28" s="8"/>
      <c r="F28" s="28">
        <f>G26+$B$3/2*COS(F22)</f>
        <v>-1.1299705948681709</v>
      </c>
      <c r="G28" s="29">
        <f>G26-$B$3/2*COS(F22)</f>
        <v>-1.4041918458250597</v>
      </c>
      <c r="H28" s="8"/>
      <c r="I28" s="28">
        <f>J26+$B$3/2*COS(I22)</f>
        <v>0.46911527362891847</v>
      </c>
      <c r="J28" s="29">
        <f>J26-$B$3/2*COS(I22)</f>
        <v>-0.5266641395783894</v>
      </c>
      <c r="K28" s="8"/>
      <c r="L28" s="28">
        <f>M26+$B$3/2*COS(L22)</f>
        <v>-0.2868953818922653</v>
      </c>
      <c r="M28" s="29">
        <f>M26-$B$3/2*COS(L22)</f>
        <v>-0.7390894795530794</v>
      </c>
      <c r="N28" s="8"/>
      <c r="O28" s="28">
        <f>P26+$B$3/2*COS(O22)</f>
        <v>-0.46501409429442264</v>
      </c>
      <c r="P28" s="29">
        <f>P26-$B$3/2*COS(O22)</f>
        <v>-1.4512395756029943</v>
      </c>
      <c r="Q28" s="8"/>
      <c r="R28" s="28">
        <f>S26+$B$3/2*COS(R22)</f>
        <v>-1.385372933419168</v>
      </c>
      <c r="S28" s="29">
        <f>S26-$B$3/2*COS(R22)</f>
        <v>-2.2586179078925657</v>
      </c>
      <c r="T28" s="8"/>
      <c r="U28" s="28">
        <f>V26+$B$3/2*COS(U22)</f>
        <v>-0.9864459703891421</v>
      </c>
      <c r="V28" s="29">
        <f>V26-$B$3/2*COS(U22)</f>
        <v>-1.9814709454833093</v>
      </c>
      <c r="W28" s="8"/>
      <c r="X28" s="28">
        <f>Y26+$B$3/2*COS(X22)</f>
        <v>-1.1560367931005868</v>
      </c>
      <c r="Y28" s="29">
        <f>Y26-$B$3/2*COS(X22)</f>
        <v>-2.0481436752587077</v>
      </c>
      <c r="Z28" s="8"/>
      <c r="AA28" s="28">
        <f>AB26+$B$3/2*COS(AA22)</f>
        <v>-1.0047020064635803</v>
      </c>
      <c r="AB28" s="29">
        <f>AB26-$B$3/2*COS(AA22)</f>
        <v>-1.0084916017168903</v>
      </c>
      <c r="AC28" s="8"/>
      <c r="AD28" s="28">
        <f>AE26+$B$3/2*COS(AD22)</f>
        <v>-1.8622337957320994</v>
      </c>
      <c r="AE28" s="29">
        <f>AE26-$B$3/2*COS(AD22)</f>
        <v>-2.1345509325469143</v>
      </c>
      <c r="AF28" s="8"/>
      <c r="AG28" s="28">
        <f>AH26+$B$3/2*COS(AG22)</f>
        <v>-0.7534381005701055</v>
      </c>
      <c r="AH28" s="29">
        <f>AH26-$B$3/2*COS(AG22)</f>
        <v>-0.9302051608806098</v>
      </c>
      <c r="AI28" s="8"/>
      <c r="AJ28" s="28">
        <f>AK26+$B$3/2*COS(AJ22)</f>
        <v>-1.1588618864380156</v>
      </c>
      <c r="AK28" s="29">
        <f>AK26-$B$3/2*COS(AJ22)</f>
        <v>-1.382975670891052</v>
      </c>
      <c r="AL28" s="8"/>
      <c r="AM28" s="28">
        <f>AN26+$B$3/2*COS(AM22)</f>
        <v>-0.05004707396550684</v>
      </c>
      <c r="AN28" s="29">
        <f>AN26-$B$3/2*COS(AM22)</f>
        <v>-0.909760989909012</v>
      </c>
      <c r="AO28" s="8"/>
      <c r="AP28" s="28">
        <f>AQ26+$B$3/2*COS(AP22)</f>
        <v>0.4601152678598702</v>
      </c>
      <c r="AQ28" s="29">
        <f>AQ26-$B$3/2*COS(AP22)</f>
        <v>-0.5306865330556015</v>
      </c>
      <c r="AR28" s="8"/>
      <c r="AS28" s="28">
        <f>AT26+$B$3/2*COS(AS22)</f>
        <v>-1.5966001648033923</v>
      </c>
      <c r="AT28" s="29">
        <f>AT26-$B$3/2*COS(AS22)</f>
        <v>-2.039648141847414</v>
      </c>
      <c r="AU28" s="8"/>
      <c r="AV28" s="28">
        <f>AW26+$B$3/2*COS(AV22)</f>
        <v>-0.698058282459793</v>
      </c>
      <c r="AW28" s="29">
        <f>AW26-$B$3/2*COS(AV22)</f>
        <v>-1.552331794049076</v>
      </c>
      <c r="AX28" s="8"/>
      <c r="AY28" s="28">
        <f>AZ26+$B$3/2*COS(AY22)</f>
        <v>-1.7560050240417733</v>
      </c>
      <c r="AZ28" s="29">
        <f>AZ26-$B$3/2*COS(AY22)</f>
        <v>-1.8402699493377292</v>
      </c>
      <c r="BA28" s="8"/>
      <c r="BB28" s="28">
        <f>BC26+$B$3/2*COS(BB22)</f>
        <v>-0.6837082807767666</v>
      </c>
      <c r="BC28" s="29">
        <f>BC26-$B$3/2*COS(BB22)</f>
        <v>-1.5227449359711578</v>
      </c>
      <c r="BD28" s="8"/>
      <c r="BE28" s="28">
        <f>BF26+$B$3/2*COS(BE22)</f>
        <v>-1.698309463282138</v>
      </c>
      <c r="BF28" s="29">
        <f>BF26-$B$3/2*COS(BE22)</f>
        <v>-1.8395668954714335</v>
      </c>
      <c r="BG28" s="8"/>
      <c r="BH28" s="28">
        <f>BI26+$B$3/2*COS(BH22)</f>
        <v>-1.7538638000061535</v>
      </c>
      <c r="BI28" s="29">
        <f>BI26-$B$3/2*COS(BH22)</f>
        <v>-1.9632213742981393</v>
      </c>
      <c r="BJ28" s="8"/>
      <c r="BK28" s="28">
        <f>BL26+$B$3/2*COS(BK22)</f>
        <v>-0.6074445123406615</v>
      </c>
      <c r="BL28" s="29">
        <f>BL26-$B$3/2*COS(BK22)</f>
        <v>-1.5375504834170517</v>
      </c>
      <c r="BM28" s="8"/>
      <c r="BN28" s="28">
        <f>BO26+$B$3/2*COS(BN22)</f>
        <v>-0.14706716035902745</v>
      </c>
      <c r="BO28" s="29">
        <f>BO26-$B$3/2*COS(BN22)</f>
        <v>-1.0538023024478649</v>
      </c>
      <c r="BP28" s="8"/>
      <c r="BQ28" s="28">
        <f>BR26+$B$3/2*COS(BQ22)</f>
        <v>0.34951886870564663</v>
      </c>
      <c r="BR28" s="29">
        <f>BR26-$B$3/2*COS(BQ22)</f>
        <v>-0.6371943930316019</v>
      </c>
      <c r="BS28" s="8"/>
      <c r="BT28" s="28">
        <f>BU26+$B$3/2*COS(BT22)</f>
        <v>-1.3820165373437985</v>
      </c>
      <c r="BU28" s="29">
        <f>BU26-$B$3/2*COS(BT22)</f>
        <v>-2.337439311637134</v>
      </c>
      <c r="BV28" s="8"/>
      <c r="BW28" s="28">
        <f>BX26+$B$3/2*COS(BW22)</f>
        <v>0.31011316927035965</v>
      </c>
      <c r="BX28" s="29">
        <f>BX26-$B$3/2*COS(BW22)</f>
        <v>-0.453178681032729</v>
      </c>
      <c r="BY28" s="8"/>
      <c r="BZ28" s="28">
        <f>CA26+$B$3/2*COS(BZ22)</f>
        <v>-0.8865500875747481</v>
      </c>
      <c r="CA28" s="29">
        <f>CA26-$B$3/2*COS(BZ22)</f>
        <v>-1.4841668064623228</v>
      </c>
      <c r="CB28" s="8"/>
      <c r="CC28" s="28">
        <f>CD26+$B$3/2*COS(CC22)</f>
        <v>-0.036088179571739765</v>
      </c>
      <c r="CD28" s="29">
        <f>CD26-$B$3/2*COS(CC22)</f>
        <v>-0.1582904436220523</v>
      </c>
      <c r="CE28" s="8"/>
      <c r="CF28" s="28">
        <f>CG26+$B$3/2*COS(CF22)</f>
        <v>-0.057057888249477495</v>
      </c>
      <c r="CG28" s="29">
        <f>CG26-$B$3/2*COS(CF22)</f>
        <v>-0.7877376073068345</v>
      </c>
      <c r="CH28" s="8"/>
      <c r="CI28" s="28">
        <f>CJ26+$B$3/2*COS(CI22)</f>
        <v>-1.195455692970506</v>
      </c>
      <c r="CJ28" s="29">
        <f>CJ26-$B$3/2*COS(CI22)</f>
        <v>-1.6332143017250196</v>
      </c>
      <c r="CK28" s="8"/>
      <c r="CL28" s="28">
        <f>CM26+$B$3/2*COS(CL22)</f>
        <v>0.19826836622447286</v>
      </c>
      <c r="CM28" s="29">
        <f>CM26-$B$3/2*COS(CL22)</f>
        <v>-0.6188551428300972</v>
      </c>
      <c r="CN28" s="8"/>
      <c r="CO28" s="28">
        <f>CP26+$B$3/2*COS(CO22)</f>
        <v>-0.4904675679142151</v>
      </c>
      <c r="CP28" s="29">
        <f>CP26-$B$3/2*COS(CO22)</f>
        <v>-0.8983856674544607</v>
      </c>
      <c r="CQ28" s="8"/>
      <c r="CR28" s="28">
        <f>CS26+$B$3/2*COS(CR22)</f>
        <v>0.3029075836520023</v>
      </c>
      <c r="CS28" s="29">
        <f>CS26-$B$3/2*COS(CR22)</f>
        <v>-0.692583779047405</v>
      </c>
      <c r="CT28" s="8"/>
      <c r="CU28" s="28">
        <f>CV26+$B$3/2*COS(CU22)</f>
        <v>-1.4254627729003095</v>
      </c>
      <c r="CV28" s="29">
        <f>CV26-$B$3/2*COS(CU22)</f>
        <v>-2.425444439340084</v>
      </c>
      <c r="CW28" s="8"/>
      <c r="CX28" s="28">
        <f>CY26+$B$3/2*COS(CX22)</f>
        <v>-1.6176002245822807</v>
      </c>
      <c r="CY28" s="29">
        <f>CY26-$B$3/2*COS(CX22)</f>
        <v>-2.0292311427434435</v>
      </c>
      <c r="CZ28" s="8"/>
      <c r="DA28" s="28">
        <f>DB26+$B$3/2*COS(DA22)</f>
        <v>-0.7495404325121504</v>
      </c>
      <c r="DB28" s="29">
        <f>DB26-$B$3/2*COS(DA22)</f>
        <v>-1.5851308097654682</v>
      </c>
      <c r="DC28" s="8"/>
      <c r="DD28" s="28">
        <f>DE26+$B$3/2*COS(DD22)</f>
        <v>-0.51772169661014</v>
      </c>
      <c r="DE28" s="29">
        <f>DE26-$B$3/2*COS(DD22)</f>
        <v>-1.2390497945822556</v>
      </c>
      <c r="DF28" s="8"/>
      <c r="DG28" s="28">
        <f>DH26+$B$3/2*COS(DG22)</f>
        <v>-0.6893614531512591</v>
      </c>
      <c r="DH28" s="29">
        <f>DH26-$B$3/2*COS(DG22)</f>
        <v>-1.6893412141467379</v>
      </c>
      <c r="DI28" s="8"/>
      <c r="DJ28" s="28">
        <f>DK26+$B$3/2*COS(DJ22)</f>
        <v>-1.6703979447577382</v>
      </c>
      <c r="DK28" s="29">
        <f>DK26-$B$3/2*COS(DJ22)</f>
        <v>-1.9524724819046932</v>
      </c>
      <c r="DL28" s="8"/>
      <c r="DM28" s="28">
        <f>DN26+$B$3/2*COS(DM22)</f>
        <v>-0.8010839209466778</v>
      </c>
      <c r="DN28" s="29">
        <f>DN26-$B$3/2*COS(DM22)</f>
        <v>-1.1742922192510696</v>
      </c>
      <c r="DO28" s="8"/>
      <c r="DP28" s="28">
        <f>DQ26+$B$3/2*COS(DP22)</f>
        <v>-0.6363564077399798</v>
      </c>
      <c r="DQ28" s="29">
        <f>DQ26-$B$3/2*COS(DP22)</f>
        <v>-1.2302886494504026</v>
      </c>
      <c r="DR28" s="8"/>
      <c r="DS28" s="28">
        <f>DT26+$B$3/2*COS(DS22)</f>
        <v>-1.1556351488474563</v>
      </c>
      <c r="DT28" s="29">
        <f>DT26-$B$3/2*COS(DS22)</f>
        <v>-1.7098741685435526</v>
      </c>
      <c r="DU28" s="8"/>
      <c r="DV28" s="28">
        <f>DW26+$B$3/2*COS(DV22)</f>
        <v>-0.3167269665832637</v>
      </c>
      <c r="DW28" s="29">
        <f>DW26-$B$3/2*COS(DV22)</f>
        <v>-0.7211355927131549</v>
      </c>
      <c r="DX28" s="8"/>
      <c r="DY28" s="28">
        <f>DZ26+$B$3/2*COS(DY22)</f>
        <v>-0.45915218900363974</v>
      </c>
      <c r="DZ28" s="29">
        <f>DZ26-$B$3/2*COS(DY22)</f>
        <v>-0.9185407896583327</v>
      </c>
      <c r="EA28" s="8"/>
      <c r="EB28" s="28">
        <f>EC26+$B$3/2*COS(EB22)</f>
        <v>0.13190991094060583</v>
      </c>
      <c r="EC28" s="29">
        <f>EC26-$B$3/2*COS(EB22)</f>
        <v>-0.6949353193915755</v>
      </c>
      <c r="ED28" s="8"/>
      <c r="EE28" s="28">
        <f>EF26+$B$3/2*COS(EE22)</f>
        <v>-0.9021192344246005</v>
      </c>
      <c r="EF28" s="29">
        <f>EF26-$B$3/2*COS(EE22)</f>
        <v>-1.5202210021597748</v>
      </c>
      <c r="EG28" s="8"/>
      <c r="EH28" s="28">
        <f>EI26+$B$3/2*COS(EH22)</f>
        <v>0.12263342415976775</v>
      </c>
      <c r="EI28" s="29">
        <f>EI26-$B$3/2*COS(EH22)</f>
        <v>-0.702955896041749</v>
      </c>
      <c r="EJ28" s="8"/>
      <c r="EK28" s="28">
        <f>EL26+$B$3/2*COS(EK22)</f>
        <v>-0.2221437791445361</v>
      </c>
      <c r="EL28" s="29">
        <f>EL26-$B$3/2*COS(EK22)</f>
        <v>-1.115952038877651</v>
      </c>
      <c r="EM28" s="8"/>
      <c r="EN28" s="28">
        <f>EO26+$B$3/2*COS(EN22)</f>
        <v>-0.3210358329664928</v>
      </c>
      <c r="EO28" s="29">
        <f>EO26-$B$3/2*COS(EN22)</f>
        <v>-0.5619703842343591</v>
      </c>
      <c r="EP28" s="8"/>
      <c r="EQ28" s="28">
        <f>ER26+$B$3/2*COS(EQ22)</f>
        <v>-0.8515292185986456</v>
      </c>
      <c r="ER28" s="29">
        <f>ER26-$B$3/2*COS(EQ22)</f>
        <v>-1.5104328916767646</v>
      </c>
      <c r="ES28" s="8"/>
      <c r="ET28" s="28">
        <f>EU26+$B$3/2*COS(ET22)</f>
        <v>-1.1091189376126356</v>
      </c>
      <c r="EU28" s="29">
        <f>EU26-$B$3/2*COS(ET22)</f>
        <v>-1.156363868343504</v>
      </c>
      <c r="EV28" s="8"/>
    </row>
    <row r="29" spans="2:150" ht="15" customHeight="1">
      <c r="B29" s="5" t="s">
        <v>15</v>
      </c>
      <c r="C29" s="5">
        <f>IF(C24&lt;$B$3/2*SIN(C22),1,0)</f>
        <v>0</v>
      </c>
      <c r="F29" s="5">
        <f>IF(F24&lt;$B$3/2*SIN(F22),1,0)</f>
        <v>0</v>
      </c>
      <c r="I29" s="5">
        <f>IF(I24&lt;$B$3/2*SIN(I22),1,0)</f>
        <v>0</v>
      </c>
      <c r="L29" s="5">
        <f>IF(L24&lt;$B$3/2*SIN(L22),1,0)</f>
        <v>1</v>
      </c>
      <c r="O29" s="5">
        <f>IF(O24&lt;$B$3/2*SIN(O22),1,0)</f>
        <v>0</v>
      </c>
      <c r="R29" s="5">
        <f>IF(R24&lt;$B$3/2*SIN(R22),1,0)</f>
        <v>0</v>
      </c>
      <c r="U29" s="5">
        <f>IF(U24&lt;$B$3/2*SIN(U22),1,0)</f>
        <v>0</v>
      </c>
      <c r="X29" s="5">
        <f>IF(X24&lt;$B$3/2*SIN(X22),1,0)</f>
        <v>0</v>
      </c>
      <c r="AA29" s="5">
        <f>IF(AA24&lt;$B$3/2*SIN(AA22),1,0)</f>
        <v>1</v>
      </c>
      <c r="AD29" s="5">
        <f>IF(AD24&lt;$B$3/2*SIN(AD22),1,0)</f>
        <v>1</v>
      </c>
      <c r="AG29" s="5">
        <f>IF(AG24&lt;$B$3/2*SIN(AG22),1,0)</f>
        <v>0</v>
      </c>
      <c r="AJ29" s="5">
        <f>IF(AJ24&lt;$B$3/2*SIN(AJ22),1,0)</f>
        <v>0</v>
      </c>
      <c r="AM29" s="5">
        <f>IF(AM24&lt;$B$3/2*SIN(AM22),1,0)</f>
        <v>0</v>
      </c>
      <c r="AP29" s="5">
        <f>IF(AP24&lt;$B$3/2*SIN(AP22),1,0)</f>
        <v>0</v>
      </c>
      <c r="AS29" s="5">
        <f>IF(AS24&lt;$B$3/2*SIN(AS22),1,0)</f>
        <v>0</v>
      </c>
      <c r="AV29" s="5">
        <f>IF(AV24&lt;$B$3/2*SIN(AV22),1,0)</f>
        <v>0</v>
      </c>
      <c r="AY29" s="5">
        <f>IF(AY24&lt;$B$3/2*SIN(AY22),1,0)</f>
        <v>1</v>
      </c>
      <c r="BB29" s="5">
        <f>IF(BB24&lt;$B$3/2*SIN(BB22),1,0)</f>
        <v>0</v>
      </c>
      <c r="BE29" s="5">
        <f>IF(BE24&lt;$B$3/2*SIN(BE22),1,0)</f>
        <v>0</v>
      </c>
      <c r="BH29" s="5">
        <f>IF(BH24&lt;$B$3/2*SIN(BH22),1,0)</f>
        <v>0</v>
      </c>
      <c r="BK29" s="5">
        <f>IF(BK24&lt;$B$3/2*SIN(BK22),1,0)</f>
        <v>0</v>
      </c>
      <c r="BN29" s="5">
        <f>IF(BN24&lt;$B$3/2*SIN(BN22),1,0)</f>
        <v>1</v>
      </c>
      <c r="BQ29" s="5">
        <f>IF(BQ24&lt;$B$3/2*SIN(BQ22),1,0)</f>
        <v>0</v>
      </c>
      <c r="BT29" s="5">
        <f>IF(BT24&lt;$B$3/2*SIN(BT22),1,0)</f>
        <v>0</v>
      </c>
      <c r="BW29" s="5">
        <f>IF(BW24&lt;$B$3/2*SIN(BW22),1,0)</f>
        <v>0</v>
      </c>
      <c r="BZ29" s="5">
        <f>IF(BZ24&lt;$B$3/2*SIN(BZ22),1,0)</f>
        <v>0</v>
      </c>
      <c r="CC29" s="5">
        <f>IF(CC24&lt;$B$3/2*SIN(CC22),1,0)</f>
        <v>0</v>
      </c>
      <c r="CF29" s="5">
        <f>IF(CF24&lt;$B$3/2*SIN(CF22),1,0)</f>
        <v>0</v>
      </c>
      <c r="CI29" s="5">
        <f>IF(CI24&lt;$B$3/2*SIN(CI22),1,0)</f>
        <v>0</v>
      </c>
      <c r="CL29" s="5">
        <f>IF(CL24&lt;$B$3/2*SIN(CL22),1,0)</f>
        <v>1</v>
      </c>
      <c r="CO29" s="5">
        <f>IF(CO24&lt;$B$3/2*SIN(CO22),1,0)</f>
        <v>0</v>
      </c>
      <c r="CR29" s="5">
        <f>IF(CR24&lt;$B$3/2*SIN(CR22),1,0)</f>
        <v>0</v>
      </c>
      <c r="CU29" s="5">
        <f>IF(CU24&lt;$B$3/2*SIN(CU22),1,0)</f>
        <v>0</v>
      </c>
      <c r="CX29" s="5">
        <f>IF(CX24&lt;$B$3/2*SIN(CX22),1,0)</f>
        <v>1</v>
      </c>
      <c r="DA29" s="5">
        <f>IF(DA24&lt;$B$3/2*SIN(DA22),1,0)</f>
        <v>1</v>
      </c>
      <c r="DD29" s="5">
        <f>IF(DD24&lt;$B$3/2*SIN(DD22),1,0)</f>
        <v>0</v>
      </c>
      <c r="DG29" s="5">
        <f>IF(DG24&lt;$B$3/2*SIN(DG22),1,0)</f>
        <v>0</v>
      </c>
      <c r="DJ29" s="5">
        <f>IF(DJ24&lt;$B$3/2*SIN(DJ22),1,0)</f>
        <v>1</v>
      </c>
      <c r="DM29" s="5">
        <f>IF(DM24&lt;$B$3/2*SIN(DM22),1,0)</f>
        <v>1</v>
      </c>
      <c r="DP29" s="5">
        <f>IF(DP24&lt;$B$3/2*SIN(DP22),1,0)</f>
        <v>1</v>
      </c>
      <c r="DS29" s="5">
        <f>IF(DS24&lt;$B$3/2*SIN(DS22),1,0)</f>
        <v>0</v>
      </c>
      <c r="DV29" s="5">
        <f>IF(DV24&lt;$B$3/2*SIN(DV22),1,0)</f>
        <v>1</v>
      </c>
      <c r="DY29" s="5">
        <f>IF(DY24&lt;$B$3/2*SIN(DY22),1,0)</f>
        <v>1</v>
      </c>
      <c r="EB29" s="5">
        <f>IF(EB24&lt;$B$3/2*SIN(EB22),1,0)</f>
        <v>0</v>
      </c>
      <c r="EE29" s="5">
        <f>IF(EE24&lt;$B$3/2*SIN(EE22),1,0)</f>
        <v>0</v>
      </c>
      <c r="EH29" s="5">
        <f>IF(EH24&lt;$B$3/2*SIN(EH22),1,0)</f>
        <v>1</v>
      </c>
      <c r="EK29" s="5">
        <f>IF(EK24&lt;$B$3/2*SIN(EK22),1,0)</f>
        <v>0</v>
      </c>
      <c r="EN29" s="5">
        <f>IF(EN24&lt;$B$3/2*SIN(EN22),1,0)</f>
        <v>0</v>
      </c>
      <c r="EQ29" s="5">
        <f>IF(EQ24&lt;$B$3/2*SIN(EQ22),1,0)</f>
        <v>0</v>
      </c>
      <c r="ET29" s="5">
        <f>IF(ET24&lt;$B$3/2*SIN(ET22),1,0)</f>
        <v>1</v>
      </c>
    </row>
    <row r="31" spans="2:3" ht="15" customHeight="1">
      <c r="B31" s="18" t="s">
        <v>16</v>
      </c>
      <c r="C31" s="18">
        <f>SUM(C29:EU29)</f>
        <v>15</v>
      </c>
    </row>
    <row r="33" spans="2:3" ht="15" customHeight="1">
      <c r="B33" s="18" t="s">
        <v>30</v>
      </c>
      <c r="C33" s="18">
        <f>C31/50</f>
        <v>0.3</v>
      </c>
    </row>
    <row r="34" spans="2:3" ht="15" customHeight="1">
      <c r="B34" s="18" t="s">
        <v>29</v>
      </c>
      <c r="C34" s="42">
        <f>2*1!I13/PI()/B6</f>
        <v>0.3183098861837907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C21"/>
  <sheetViews>
    <sheetView zoomScalePageLayoutView="0" workbookViewId="0" topLeftCell="A1">
      <selection activeCell="A1" sqref="A1"/>
    </sheetView>
  </sheetViews>
  <sheetFormatPr defaultColWidth="9.140625" defaultRowHeight="12.75"/>
  <sheetData>
    <row r="3" spans="2:3" ht="12.75">
      <c r="B3" s="6" t="s">
        <v>17</v>
      </c>
      <c r="C3" s="4"/>
    </row>
    <row r="4" spans="2:3" ht="12.75">
      <c r="B4" s="1" t="s">
        <v>1</v>
      </c>
      <c r="C4" s="1" t="s">
        <v>2</v>
      </c>
    </row>
    <row r="5" spans="2:3" ht="12.75">
      <c r="B5" s="2">
        <v>0</v>
      </c>
      <c r="C5" s="3">
        <f>'s1'!$B$3/2*SIN(B5)</f>
        <v>0</v>
      </c>
    </row>
    <row r="6" spans="2:3" ht="12.75">
      <c r="B6" s="2">
        <v>0.1</v>
      </c>
      <c r="C6" s="3">
        <f>'s1'!$B$3/2*SIN(B6)</f>
        <v>0.04991670832341408</v>
      </c>
    </row>
    <row r="7" spans="2:3" ht="12.75">
      <c r="B7" s="2">
        <v>0.2</v>
      </c>
      <c r="C7" s="3">
        <f>'s1'!$B$3/2*SIN(B7)</f>
        <v>0.09933466539753061</v>
      </c>
    </row>
    <row r="8" spans="2:3" ht="12.75">
      <c r="B8" s="2">
        <v>0.3</v>
      </c>
      <c r="C8" s="3">
        <f>'s1'!$B$3/2*SIN(B8)</f>
        <v>0.14776010333066977</v>
      </c>
    </row>
    <row r="9" spans="2:3" ht="12.75">
      <c r="B9" s="2">
        <v>0.4</v>
      </c>
      <c r="C9" s="3">
        <f>'s1'!$B$3/2*SIN(B9)</f>
        <v>0.19470917115432526</v>
      </c>
    </row>
    <row r="10" spans="2:3" ht="12.75">
      <c r="B10" s="2">
        <v>0.5</v>
      </c>
      <c r="C10" s="3">
        <f>'s1'!$B$3/2*SIN(B10)</f>
        <v>0.2397127693021015</v>
      </c>
    </row>
    <row r="11" spans="2:3" ht="12.75">
      <c r="B11" s="2">
        <v>0.6</v>
      </c>
      <c r="C11" s="3">
        <f>'s1'!$B$3/2*SIN(B11)</f>
        <v>0.2823212366975177</v>
      </c>
    </row>
    <row r="12" spans="2:3" ht="12.75">
      <c r="B12" s="2">
        <v>0.7</v>
      </c>
      <c r="C12" s="3">
        <f>'s1'!$B$3/2*SIN(B12)</f>
        <v>0.3221088436188455</v>
      </c>
    </row>
    <row r="13" spans="2:3" ht="12.75">
      <c r="B13" s="2">
        <v>0.8</v>
      </c>
      <c r="C13" s="3">
        <f>'s1'!$B$3/2*SIN(B13)</f>
        <v>0.3586780454497614</v>
      </c>
    </row>
    <row r="14" spans="2:3" ht="12.75">
      <c r="B14" s="2">
        <v>0.9</v>
      </c>
      <c r="C14" s="3">
        <f>'s1'!$B$3/2*SIN(B14)</f>
        <v>0.3916634548137417</v>
      </c>
    </row>
    <row r="15" spans="2:3" ht="12.75">
      <c r="B15" s="2">
        <v>1</v>
      </c>
      <c r="C15" s="3">
        <f>'s1'!$B$3/2*SIN(B15)</f>
        <v>0.42073549240394825</v>
      </c>
    </row>
    <row r="16" spans="2:3" ht="12.75">
      <c r="B16" s="2">
        <v>1.1</v>
      </c>
      <c r="C16" s="3">
        <f>'s1'!$B$3/2*SIN(B16)</f>
        <v>0.4456036800307177</v>
      </c>
    </row>
    <row r="17" spans="2:3" ht="12.75">
      <c r="B17" s="2">
        <v>1.2</v>
      </c>
      <c r="C17" s="3">
        <f>'s1'!$B$3/2*SIN(B17)</f>
        <v>0.46601954298361314</v>
      </c>
    </row>
    <row r="18" spans="2:3" ht="12.75">
      <c r="B18" s="2">
        <v>1.3</v>
      </c>
      <c r="C18" s="3">
        <f>'s1'!$B$3/2*SIN(B18)</f>
        <v>0.4817790927085965</v>
      </c>
    </row>
    <row r="19" spans="2:3" ht="12.75">
      <c r="B19" s="2">
        <v>1.4</v>
      </c>
      <c r="C19" s="3">
        <f>'s1'!$B$3/2*SIN(B19)</f>
        <v>0.49272486499423007</v>
      </c>
    </row>
    <row r="20" spans="2:3" ht="12.75">
      <c r="B20" s="2">
        <v>1.5</v>
      </c>
      <c r="C20" s="3">
        <f>'s1'!$B$3/2*SIN(B20)</f>
        <v>0.4987474933020272</v>
      </c>
    </row>
    <row r="21" spans="2:3" ht="12.75">
      <c r="B21" s="2">
        <v>1.6</v>
      </c>
      <c r="C21" s="3">
        <f>'s1'!$B$3/2*SIN(B21)</f>
        <v>0.49978680152075255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 család</dc:creator>
  <cp:keywords/>
  <dc:description/>
  <cp:lastModifiedBy>vetier</cp:lastModifiedBy>
  <cp:lastPrinted>2005-03-13T06:28:29Z</cp:lastPrinted>
  <dcterms:created xsi:type="dcterms:W3CDTF">2005-03-12T20:11:44Z</dcterms:created>
  <dcterms:modified xsi:type="dcterms:W3CDTF">2011-06-02T10:38:05Z</dcterms:modified>
  <cp:category/>
  <cp:version/>
  <cp:contentType/>
  <cp:contentStatus/>
</cp:coreProperties>
</file>