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ntos dolgok\egyetem\phd\statlaborreform\elsoora\"/>
    </mc:Choice>
  </mc:AlternateContent>
  <bookViews>
    <workbookView xWindow="0" yWindow="0" windowWidth="15525" windowHeight="8340" activeTab="1"/>
  </bookViews>
  <sheets>
    <sheet name="cholestr" sheetId="1" r:id="rId1"/>
    <sheet name="Munka1" sheetId="2" r:id="rId2"/>
  </sheets>
  <calcPr calcId="152511"/>
  <fileRecoveryPr repairLoad="1"/>
</workbook>
</file>

<file path=xl/calcChain.xml><?xml version="1.0" encoding="utf-8"?>
<calcChain xmlns="http://schemas.openxmlformats.org/spreadsheetml/2006/main">
  <c r="H2" i="2" l="1"/>
  <c r="I2" i="2" s="1"/>
  <c r="G3" i="2"/>
  <c r="H3" i="2" s="1"/>
  <c r="I3" i="2" s="1"/>
  <c r="G2" i="2"/>
  <c r="F2" i="2" a="1"/>
  <c r="F2" i="2" s="1"/>
  <c r="E9" i="2"/>
  <c r="E1" i="2" a="1"/>
  <c r="E1" i="2" s="1"/>
  <c r="D35" i="1"/>
  <c r="C35" i="1"/>
  <c r="B35" i="1"/>
  <c r="D33" i="1"/>
  <c r="D34" i="1" s="1"/>
  <c r="F33" i="1" s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C31" i="1"/>
  <c r="C32" i="1" s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B32" i="1"/>
  <c r="B36" i="1" s="1"/>
  <c r="B31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  <c r="C30" i="1"/>
  <c r="B30" i="1"/>
  <c r="G4" i="2" l="1"/>
  <c r="F5" i="2"/>
  <c r="F4" i="2"/>
  <c r="F3" i="2"/>
  <c r="F6" i="2"/>
  <c r="E4" i="2"/>
  <c r="E3" i="2"/>
  <c r="E6" i="2"/>
  <c r="E2" i="2"/>
  <c r="E5" i="2"/>
  <c r="G5" i="2" l="1"/>
  <c r="H5" i="2" s="1"/>
  <c r="I5" i="2" s="1"/>
  <c r="H4" i="2"/>
  <c r="I4" i="2" s="1"/>
</calcChain>
</file>

<file path=xl/sharedStrings.xml><?xml version="1.0" encoding="utf-8"?>
<sst xmlns="http://schemas.openxmlformats.org/spreadsheetml/2006/main" count="12" uniqueCount="12">
  <si>
    <t>Day2</t>
  </si>
  <si>
    <t>Day4</t>
  </si>
  <si>
    <t>átlag</t>
  </si>
  <si>
    <t>szórásnégyzet</t>
  </si>
  <si>
    <t>szórás</t>
  </si>
  <si>
    <t>day2mest</t>
  </si>
  <si>
    <t>day4mest</t>
  </si>
  <si>
    <t>mesterséges</t>
  </si>
  <si>
    <t>empirikus korreláció</t>
  </si>
  <si>
    <t>empirikus kovariancia</t>
  </si>
  <si>
    <t>standard error of mean</t>
  </si>
  <si>
    <t>DAY2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</si>
</sst>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1. jelölőszín" xfId="18" builtinId="29" customBuiltin="1"/>
    <cellStyle name="2. jelölőszín" xfId="22" builtinId="33" customBuiltin="1"/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3. jelölőszín" xfId="26" builtinId="37" customBuiltin="1"/>
    <cellStyle name="4. jelölőszín" xfId="30" builtinId="41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5. jelölőszín" xfId="34" builtinId="45" customBuiltin="1"/>
    <cellStyle name="6. jelölőszín" xfId="38" builtinId="49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u-HU"/>
                </a:p>
              </c:txPr>
            </c:trendlineLbl>
          </c:trendline>
          <c:xVal>
            <c:numRef>
              <c:f>cholestr!$B$2:$B$29</c:f>
              <c:numCache>
                <c:formatCode>General</c:formatCode>
                <c:ptCount val="28"/>
                <c:pt idx="0">
                  <c:v>270</c:v>
                </c:pt>
                <c:pt idx="1">
                  <c:v>236</c:v>
                </c:pt>
                <c:pt idx="2">
                  <c:v>210</c:v>
                </c:pt>
                <c:pt idx="3">
                  <c:v>142</c:v>
                </c:pt>
                <c:pt idx="4">
                  <c:v>280</c:v>
                </c:pt>
                <c:pt idx="5">
                  <c:v>272</c:v>
                </c:pt>
                <c:pt idx="6">
                  <c:v>160</c:v>
                </c:pt>
                <c:pt idx="7">
                  <c:v>220</c:v>
                </c:pt>
                <c:pt idx="8">
                  <c:v>226</c:v>
                </c:pt>
                <c:pt idx="9">
                  <c:v>242</c:v>
                </c:pt>
                <c:pt idx="10">
                  <c:v>186</c:v>
                </c:pt>
                <c:pt idx="11">
                  <c:v>266</c:v>
                </c:pt>
                <c:pt idx="12">
                  <c:v>206</c:v>
                </c:pt>
                <c:pt idx="13">
                  <c:v>318</c:v>
                </c:pt>
                <c:pt idx="14">
                  <c:v>294</c:v>
                </c:pt>
                <c:pt idx="15">
                  <c:v>282</c:v>
                </c:pt>
                <c:pt idx="16">
                  <c:v>234</c:v>
                </c:pt>
                <c:pt idx="17">
                  <c:v>224</c:v>
                </c:pt>
                <c:pt idx="18">
                  <c:v>276</c:v>
                </c:pt>
                <c:pt idx="19">
                  <c:v>282</c:v>
                </c:pt>
                <c:pt idx="20">
                  <c:v>360</c:v>
                </c:pt>
                <c:pt idx="21">
                  <c:v>310</c:v>
                </c:pt>
                <c:pt idx="22">
                  <c:v>280</c:v>
                </c:pt>
                <c:pt idx="23">
                  <c:v>278</c:v>
                </c:pt>
                <c:pt idx="24">
                  <c:v>288</c:v>
                </c:pt>
                <c:pt idx="25">
                  <c:v>288</c:v>
                </c:pt>
                <c:pt idx="26">
                  <c:v>244</c:v>
                </c:pt>
                <c:pt idx="27">
                  <c:v>236</c:v>
                </c:pt>
              </c:numCache>
            </c:numRef>
          </c:xVal>
          <c:yVal>
            <c:numRef>
              <c:f>cholestr!$C$2:$C$29</c:f>
              <c:numCache>
                <c:formatCode>General</c:formatCode>
                <c:ptCount val="28"/>
                <c:pt idx="0">
                  <c:v>218</c:v>
                </c:pt>
                <c:pt idx="1">
                  <c:v>234</c:v>
                </c:pt>
                <c:pt idx="2">
                  <c:v>214</c:v>
                </c:pt>
                <c:pt idx="3">
                  <c:v>116</c:v>
                </c:pt>
                <c:pt idx="4">
                  <c:v>200</c:v>
                </c:pt>
                <c:pt idx="5">
                  <c:v>276</c:v>
                </c:pt>
                <c:pt idx="6">
                  <c:v>146</c:v>
                </c:pt>
                <c:pt idx="7">
                  <c:v>182</c:v>
                </c:pt>
                <c:pt idx="8">
                  <c:v>238</c:v>
                </c:pt>
                <c:pt idx="9">
                  <c:v>288</c:v>
                </c:pt>
                <c:pt idx="10">
                  <c:v>190</c:v>
                </c:pt>
                <c:pt idx="11">
                  <c:v>236</c:v>
                </c:pt>
                <c:pt idx="12">
                  <c:v>244</c:v>
                </c:pt>
                <c:pt idx="13">
                  <c:v>258</c:v>
                </c:pt>
                <c:pt idx="14">
                  <c:v>240</c:v>
                </c:pt>
                <c:pt idx="15">
                  <c:v>294</c:v>
                </c:pt>
                <c:pt idx="16">
                  <c:v>220</c:v>
                </c:pt>
                <c:pt idx="17">
                  <c:v>200</c:v>
                </c:pt>
                <c:pt idx="18">
                  <c:v>220</c:v>
                </c:pt>
                <c:pt idx="19">
                  <c:v>186</c:v>
                </c:pt>
                <c:pt idx="20">
                  <c:v>352</c:v>
                </c:pt>
                <c:pt idx="21">
                  <c:v>202</c:v>
                </c:pt>
                <c:pt idx="22">
                  <c:v>218</c:v>
                </c:pt>
                <c:pt idx="23">
                  <c:v>248</c:v>
                </c:pt>
                <c:pt idx="24">
                  <c:v>278</c:v>
                </c:pt>
                <c:pt idx="25">
                  <c:v>248</c:v>
                </c:pt>
                <c:pt idx="26">
                  <c:v>270</c:v>
                </c:pt>
                <c:pt idx="27">
                  <c:v>242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7659376"/>
        <c:axId val="347653104"/>
      </c:scatterChart>
      <c:valAx>
        <c:axId val="347659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47653104"/>
        <c:crosses val="autoZero"/>
        <c:crossBetween val="midCat"/>
      </c:valAx>
      <c:valAx>
        <c:axId val="34765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476593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Munka1!$A$2:$A$29</c:f>
              <c:numCache>
                <c:formatCode>General</c:formatCode>
                <c:ptCount val="28"/>
                <c:pt idx="0">
                  <c:v>270</c:v>
                </c:pt>
                <c:pt idx="1">
                  <c:v>236</c:v>
                </c:pt>
                <c:pt idx="2">
                  <c:v>210</c:v>
                </c:pt>
                <c:pt idx="3">
                  <c:v>142</c:v>
                </c:pt>
                <c:pt idx="4">
                  <c:v>280</c:v>
                </c:pt>
                <c:pt idx="5">
                  <c:v>272</c:v>
                </c:pt>
                <c:pt idx="6">
                  <c:v>160</c:v>
                </c:pt>
                <c:pt idx="7">
                  <c:v>220</c:v>
                </c:pt>
                <c:pt idx="8">
                  <c:v>226</c:v>
                </c:pt>
                <c:pt idx="9">
                  <c:v>242</c:v>
                </c:pt>
                <c:pt idx="10">
                  <c:v>186</c:v>
                </c:pt>
                <c:pt idx="11">
                  <c:v>266</c:v>
                </c:pt>
                <c:pt idx="12">
                  <c:v>206</c:v>
                </c:pt>
                <c:pt idx="13">
                  <c:v>318</c:v>
                </c:pt>
                <c:pt idx="14">
                  <c:v>294</c:v>
                </c:pt>
                <c:pt idx="15">
                  <c:v>282</c:v>
                </c:pt>
                <c:pt idx="16">
                  <c:v>234</c:v>
                </c:pt>
                <c:pt idx="17">
                  <c:v>224</c:v>
                </c:pt>
                <c:pt idx="18">
                  <c:v>276</c:v>
                </c:pt>
                <c:pt idx="19">
                  <c:v>282</c:v>
                </c:pt>
                <c:pt idx="20">
                  <c:v>360</c:v>
                </c:pt>
                <c:pt idx="21">
                  <c:v>310</c:v>
                </c:pt>
                <c:pt idx="22">
                  <c:v>280</c:v>
                </c:pt>
                <c:pt idx="23">
                  <c:v>278</c:v>
                </c:pt>
                <c:pt idx="24">
                  <c:v>288</c:v>
                </c:pt>
                <c:pt idx="25">
                  <c:v>288</c:v>
                </c:pt>
                <c:pt idx="26">
                  <c:v>244</c:v>
                </c:pt>
                <c:pt idx="27">
                  <c:v>236</c:v>
                </c:pt>
              </c:numCache>
            </c:numRef>
          </c:xVal>
          <c:yVal>
            <c:numRef>
              <c:f>Munka1!$B$2:$B$29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7653888"/>
        <c:axId val="347655848"/>
      </c:scatterChart>
      <c:valAx>
        <c:axId val="3476538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47655848"/>
        <c:crosses val="autoZero"/>
        <c:crossBetween val="midCat"/>
      </c:valAx>
      <c:valAx>
        <c:axId val="347655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476538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Munka1!$D$2:$D$5</c:f>
              <c:numCache>
                <c:formatCode>General</c:formatCode>
                <c:ptCount val="4"/>
                <c:pt idx="0">
                  <c:v>200</c:v>
                </c:pt>
                <c:pt idx="1">
                  <c:v>232</c:v>
                </c:pt>
                <c:pt idx="2">
                  <c:v>255</c:v>
                </c:pt>
                <c:pt idx="3">
                  <c:v>305</c:v>
                </c:pt>
              </c:numCache>
            </c:numRef>
          </c:xVal>
          <c:yVal>
            <c:numRef>
              <c:f>Munka1!$I$2:$I$5</c:f>
              <c:numCache>
                <c:formatCode>General</c:formatCode>
                <c:ptCount val="4"/>
                <c:pt idx="0">
                  <c:v>-1.2418667918433208</c:v>
                </c:pt>
                <c:pt idx="1">
                  <c:v>-0.56594882193286311</c:v>
                </c:pt>
                <c:pt idx="2">
                  <c:v>-8.9642351075762544E-2</c:v>
                </c:pt>
                <c:pt idx="3">
                  <c:v>1.2418667918433208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7656240"/>
        <c:axId val="347656632"/>
      </c:scatterChart>
      <c:valAx>
        <c:axId val="3476562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47656632"/>
        <c:crosses val="autoZero"/>
        <c:crossBetween val="midCat"/>
      </c:valAx>
      <c:valAx>
        <c:axId val="347656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476562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361950</xdr:colOff>
      <xdr:row>3</xdr:row>
      <xdr:rowOff>76200</xdr:rowOff>
    </xdr:from>
    <xdr:to>
      <xdr:col>13</xdr:col>
      <xdr:colOff>95250</xdr:colOff>
      <xdr:row>27</xdr:row>
      <xdr:rowOff>47625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509586</xdr:colOff>
      <xdr:row>11</xdr:row>
      <xdr:rowOff>0</xdr:rowOff>
    </xdr:from>
    <xdr:to>
      <xdr:col>17</xdr:col>
      <xdr:colOff>142875</xdr:colOff>
      <xdr:row>25</xdr:row>
      <xdr:rowOff>76200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509587</xdr:colOff>
      <xdr:row>6</xdr:row>
      <xdr:rowOff>0</xdr:rowOff>
    </xdr:from>
    <xdr:to>
      <xdr:col>11</xdr:col>
      <xdr:colOff>204787</xdr:colOff>
      <xdr:row>20</xdr:row>
      <xdr:rowOff>76200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13" workbookViewId="0">
      <selection activeCell="B2" sqref="B2:B29"/>
    </sheetView>
  </sheetViews>
  <sheetFormatPr defaultRowHeight="15" x14ac:dyDescent="0.25"/>
  <cols>
    <col min="1" max="1" width="21.85546875" customWidth="1"/>
    <col min="4" max="4" width="10.28515625" customWidth="1"/>
    <col min="5" max="5" width="11" customWidth="1"/>
    <col min="6" max="6" width="17" customWidth="1"/>
  </cols>
  <sheetData>
    <row r="1" spans="1:6" x14ac:dyDescent="0.25">
      <c r="B1" t="s">
        <v>0</v>
      </c>
      <c r="C1" t="s">
        <v>1</v>
      </c>
      <c r="D1" t="s">
        <v>5</v>
      </c>
      <c r="E1" t="s">
        <v>6</v>
      </c>
      <c r="F1" t="s">
        <v>7</v>
      </c>
    </row>
    <row r="2" spans="1:6" x14ac:dyDescent="0.25">
      <c r="A2">
        <v>1</v>
      </c>
      <c r="B2" s="4">
        <v>270</v>
      </c>
      <c r="C2" s="2">
        <v>218</v>
      </c>
      <c r="D2">
        <f>(B2-$B$30)^2</f>
        <v>258.290816326531</v>
      </c>
      <c r="E2">
        <f>(C2-$C$30)^2</f>
        <v>159.84183673469377</v>
      </c>
      <c r="F2">
        <f>(B2-$B$30)*(C2-$C$30)</f>
        <v>-203.18877551020418</v>
      </c>
    </row>
    <row r="3" spans="1:6" x14ac:dyDescent="0.25">
      <c r="A3">
        <v>2</v>
      </c>
      <c r="B3" s="4">
        <v>236</v>
      </c>
      <c r="C3" s="2">
        <v>234</v>
      </c>
      <c r="D3">
        <f>(B3-$B$30)^2</f>
        <v>321.43367346938732</v>
      </c>
      <c r="E3">
        <f t="shared" ref="E3:E29" si="0">(C3-$C$30)^2</f>
        <v>11.270408163265333</v>
      </c>
      <c r="F3">
        <f t="shared" ref="F3:F29" si="1">(B3-$B$30)*(C3-$C$30)</f>
        <v>-60.188775510204117</v>
      </c>
    </row>
    <row r="4" spans="1:6" x14ac:dyDescent="0.25">
      <c r="A4">
        <v>3</v>
      </c>
      <c r="B4" s="4">
        <v>210</v>
      </c>
      <c r="C4" s="2">
        <v>214</v>
      </c>
      <c r="D4">
        <f t="shared" ref="D4:D29" si="2">(B4-$B$30)^2</f>
        <v>1929.719387755101</v>
      </c>
      <c r="E4">
        <f t="shared" si="0"/>
        <v>276.98469387755091</v>
      </c>
      <c r="F4">
        <f t="shared" si="1"/>
        <v>731.09693877550978</v>
      </c>
    </row>
    <row r="5" spans="1:6" x14ac:dyDescent="0.25">
      <c r="A5">
        <v>4</v>
      </c>
      <c r="B5" s="4">
        <v>142</v>
      </c>
      <c r="C5" s="2">
        <v>116</v>
      </c>
      <c r="D5">
        <f t="shared" si="2"/>
        <v>12528.005102040814</v>
      </c>
      <c r="E5">
        <f t="shared" si="0"/>
        <v>13142.98469387755</v>
      </c>
      <c r="F5">
        <f t="shared" si="1"/>
        <v>12831.811224489795</v>
      </c>
    </row>
    <row r="6" spans="1:6" x14ac:dyDescent="0.25">
      <c r="A6">
        <v>5</v>
      </c>
      <c r="B6" s="4">
        <v>280</v>
      </c>
      <c r="C6" s="2">
        <v>200</v>
      </c>
      <c r="D6">
        <f t="shared" si="2"/>
        <v>679.71938775510273</v>
      </c>
      <c r="E6">
        <f t="shared" si="0"/>
        <v>938.98469387755074</v>
      </c>
      <c r="F6">
        <f t="shared" si="1"/>
        <v>-798.9030612244901</v>
      </c>
    </row>
    <row r="7" spans="1:6" x14ac:dyDescent="0.25">
      <c r="A7">
        <v>6</v>
      </c>
      <c r="B7" s="4">
        <v>272</v>
      </c>
      <c r="C7" s="2">
        <v>276</v>
      </c>
      <c r="D7">
        <f t="shared" si="2"/>
        <v>326.57653061224534</v>
      </c>
      <c r="E7">
        <f t="shared" si="0"/>
        <v>2057.2704081632655</v>
      </c>
      <c r="F7">
        <f t="shared" si="1"/>
        <v>819.66836734693936</v>
      </c>
    </row>
    <row r="8" spans="1:6" x14ac:dyDescent="0.25">
      <c r="A8">
        <v>7</v>
      </c>
      <c r="B8" s="4">
        <v>160</v>
      </c>
      <c r="C8" s="2">
        <v>146</v>
      </c>
      <c r="D8">
        <f t="shared" si="2"/>
        <v>8822.576530612243</v>
      </c>
      <c r="E8">
        <f t="shared" si="0"/>
        <v>7164.4132653061215</v>
      </c>
      <c r="F8">
        <f t="shared" si="1"/>
        <v>7950.3826530612232</v>
      </c>
    </row>
    <row r="9" spans="1:6" x14ac:dyDescent="0.25">
      <c r="A9">
        <v>8</v>
      </c>
      <c r="B9" s="4">
        <v>220</v>
      </c>
      <c r="C9" s="2">
        <v>182</v>
      </c>
      <c r="D9">
        <f t="shared" si="2"/>
        <v>1151.1479591836726</v>
      </c>
      <c r="E9">
        <f t="shared" si="0"/>
        <v>2366.1275510204077</v>
      </c>
      <c r="F9">
        <f t="shared" si="1"/>
        <v>1650.3826530612237</v>
      </c>
    </row>
    <row r="10" spans="1:6" x14ac:dyDescent="0.25">
      <c r="A10">
        <v>9</v>
      </c>
      <c r="B10" s="4">
        <v>226</v>
      </c>
      <c r="C10" s="2">
        <v>238</v>
      </c>
      <c r="D10">
        <f t="shared" si="2"/>
        <v>780.0051020408157</v>
      </c>
      <c r="E10">
        <f t="shared" si="0"/>
        <v>54.12755102040822</v>
      </c>
      <c r="F10">
        <f t="shared" si="1"/>
        <v>-205.4744897959184</v>
      </c>
    </row>
    <row r="11" spans="1:6" x14ac:dyDescent="0.25">
      <c r="A11">
        <v>10</v>
      </c>
      <c r="B11" s="4">
        <v>242</v>
      </c>
      <c r="C11" s="2">
        <v>288</v>
      </c>
      <c r="D11">
        <f t="shared" si="2"/>
        <v>142.29081632653032</v>
      </c>
      <c r="E11">
        <f t="shared" si="0"/>
        <v>3289.8418367346944</v>
      </c>
      <c r="F11">
        <f t="shared" si="1"/>
        <v>-684.18877551020341</v>
      </c>
    </row>
    <row r="12" spans="1:6" x14ac:dyDescent="0.25">
      <c r="A12">
        <v>11</v>
      </c>
      <c r="B12" s="4">
        <v>186</v>
      </c>
      <c r="C12" s="2">
        <v>190</v>
      </c>
      <c r="D12">
        <f t="shared" si="2"/>
        <v>4614.2908163265292</v>
      </c>
      <c r="E12">
        <f t="shared" si="0"/>
        <v>1651.8418367346935</v>
      </c>
      <c r="F12">
        <f t="shared" si="1"/>
        <v>2760.8112244897952</v>
      </c>
    </row>
    <row r="13" spans="1:6" x14ac:dyDescent="0.25">
      <c r="A13">
        <v>12</v>
      </c>
      <c r="B13" s="4">
        <v>266</v>
      </c>
      <c r="C13" s="2">
        <v>236</v>
      </c>
      <c r="D13">
        <f t="shared" si="2"/>
        <v>145.71938775510233</v>
      </c>
      <c r="E13">
        <f t="shared" si="0"/>
        <v>28.698979591836778</v>
      </c>
      <c r="F13">
        <f t="shared" si="1"/>
        <v>64.668367346938894</v>
      </c>
    </row>
    <row r="14" spans="1:6" x14ac:dyDescent="0.25">
      <c r="A14">
        <v>13</v>
      </c>
      <c r="B14" s="4">
        <v>206</v>
      </c>
      <c r="C14" s="2">
        <v>244</v>
      </c>
      <c r="D14">
        <f t="shared" si="2"/>
        <v>2297.1479591836724</v>
      </c>
      <c r="E14">
        <f t="shared" si="0"/>
        <v>178.41326530612255</v>
      </c>
      <c r="F14">
        <f t="shared" si="1"/>
        <v>-640.1887755102041</v>
      </c>
    </row>
    <row r="15" spans="1:6" x14ac:dyDescent="0.25">
      <c r="A15">
        <v>14</v>
      </c>
      <c r="B15" s="4">
        <v>318</v>
      </c>
      <c r="C15" s="2">
        <v>258</v>
      </c>
      <c r="D15">
        <f t="shared" si="2"/>
        <v>4105.1479591836751</v>
      </c>
      <c r="E15">
        <f t="shared" si="0"/>
        <v>748.41326530612264</v>
      </c>
      <c r="F15">
        <f t="shared" si="1"/>
        <v>1752.8112244897966</v>
      </c>
    </row>
    <row r="16" spans="1:6" x14ac:dyDescent="0.25">
      <c r="A16">
        <v>15</v>
      </c>
      <c r="B16" s="4">
        <v>294</v>
      </c>
      <c r="C16" s="2">
        <v>240</v>
      </c>
      <c r="D16">
        <f t="shared" si="2"/>
        <v>1605.7193877551031</v>
      </c>
      <c r="E16">
        <f t="shared" si="0"/>
        <v>87.556122448979664</v>
      </c>
      <c r="F16">
        <f t="shared" si="1"/>
        <v>374.95408163265336</v>
      </c>
    </row>
    <row r="17" spans="1:6" x14ac:dyDescent="0.25">
      <c r="A17">
        <v>16</v>
      </c>
      <c r="B17" s="4">
        <v>282</v>
      </c>
      <c r="C17" s="2">
        <v>294</v>
      </c>
      <c r="D17">
        <f t="shared" si="2"/>
        <v>788.00510204081706</v>
      </c>
      <c r="E17">
        <f t="shared" si="0"/>
        <v>4014.1275510204086</v>
      </c>
      <c r="F17">
        <f t="shared" si="1"/>
        <v>1778.5255102040826</v>
      </c>
    </row>
    <row r="18" spans="1:6" x14ac:dyDescent="0.25">
      <c r="A18">
        <v>17</v>
      </c>
      <c r="B18" s="4">
        <v>234</v>
      </c>
      <c r="C18" s="2">
        <v>220</v>
      </c>
      <c r="D18">
        <f t="shared" si="2"/>
        <v>397.14795918367298</v>
      </c>
      <c r="E18">
        <f t="shared" si="0"/>
        <v>113.27040816326522</v>
      </c>
      <c r="F18">
        <f t="shared" si="1"/>
        <v>212.09693877550998</v>
      </c>
    </row>
    <row r="19" spans="1:6" x14ac:dyDescent="0.25">
      <c r="A19">
        <v>18</v>
      </c>
      <c r="B19" s="4">
        <v>224</v>
      </c>
      <c r="C19" s="2">
        <v>200</v>
      </c>
      <c r="D19">
        <f t="shared" si="2"/>
        <v>895.71938775510137</v>
      </c>
      <c r="E19">
        <f t="shared" si="0"/>
        <v>938.98469387755074</v>
      </c>
      <c r="F19">
        <f t="shared" si="1"/>
        <v>917.09693877550967</v>
      </c>
    </row>
    <row r="20" spans="1:6" x14ac:dyDescent="0.25">
      <c r="A20">
        <v>19</v>
      </c>
      <c r="B20" s="4">
        <v>276</v>
      </c>
      <c r="C20" s="2">
        <v>220</v>
      </c>
      <c r="D20">
        <f t="shared" si="2"/>
        <v>487.147959183674</v>
      </c>
      <c r="E20">
        <f t="shared" si="0"/>
        <v>113.27040816326522</v>
      </c>
      <c r="F20">
        <f t="shared" si="1"/>
        <v>-234.90306122448985</v>
      </c>
    </row>
    <row r="21" spans="1:6" x14ac:dyDescent="0.25">
      <c r="A21">
        <v>20</v>
      </c>
      <c r="B21" s="4">
        <v>282</v>
      </c>
      <c r="C21" s="2">
        <v>186</v>
      </c>
      <c r="D21">
        <f t="shared" si="2"/>
        <v>788.00510204081706</v>
      </c>
      <c r="E21">
        <f t="shared" si="0"/>
        <v>1992.9846938775506</v>
      </c>
      <c r="F21">
        <f t="shared" si="1"/>
        <v>-1253.1887755102046</v>
      </c>
    </row>
    <row r="22" spans="1:6" x14ac:dyDescent="0.25">
      <c r="A22">
        <v>21</v>
      </c>
      <c r="B22" s="4">
        <v>360</v>
      </c>
      <c r="C22" s="2">
        <v>352</v>
      </c>
      <c r="D22">
        <f t="shared" si="2"/>
        <v>11251.147959183676</v>
      </c>
      <c r="E22">
        <f t="shared" si="0"/>
        <v>14727.556122448981</v>
      </c>
      <c r="F22">
        <f t="shared" si="1"/>
        <v>12872.525510204083</v>
      </c>
    </row>
    <row r="23" spans="1:6" x14ac:dyDescent="0.25">
      <c r="A23">
        <v>22</v>
      </c>
      <c r="B23" s="4">
        <v>310</v>
      </c>
      <c r="C23" s="2">
        <v>202</v>
      </c>
      <c r="D23">
        <f t="shared" si="2"/>
        <v>3144.0051020408177</v>
      </c>
      <c r="E23">
        <f t="shared" si="0"/>
        <v>820.41326530612218</v>
      </c>
      <c r="F23">
        <f t="shared" si="1"/>
        <v>-1606.045918367347</v>
      </c>
    </row>
    <row r="24" spans="1:6" x14ac:dyDescent="0.25">
      <c r="A24">
        <v>23</v>
      </c>
      <c r="B24" s="4">
        <v>280</v>
      </c>
      <c r="C24" s="2">
        <v>218</v>
      </c>
      <c r="D24">
        <f t="shared" si="2"/>
        <v>679.71938775510273</v>
      </c>
      <c r="E24">
        <f t="shared" si="0"/>
        <v>159.84183673469377</v>
      </c>
      <c r="F24">
        <f t="shared" si="1"/>
        <v>-329.61734693877554</v>
      </c>
    </row>
    <row r="25" spans="1:6" x14ac:dyDescent="0.25">
      <c r="A25">
        <v>24</v>
      </c>
      <c r="B25" s="4">
        <v>278</v>
      </c>
      <c r="C25" s="2">
        <v>248</v>
      </c>
      <c r="D25">
        <f t="shared" si="2"/>
        <v>579.4336734693884</v>
      </c>
      <c r="E25">
        <f t="shared" si="0"/>
        <v>301.27040816326547</v>
      </c>
      <c r="F25">
        <f t="shared" si="1"/>
        <v>417.81122448979625</v>
      </c>
    </row>
    <row r="26" spans="1:6" x14ac:dyDescent="0.25">
      <c r="A26">
        <v>25</v>
      </c>
      <c r="B26" s="4">
        <v>288</v>
      </c>
      <c r="C26" s="2">
        <v>278</v>
      </c>
      <c r="D26">
        <f t="shared" si="2"/>
        <v>1160.86224489796</v>
      </c>
      <c r="E26">
        <f t="shared" si="0"/>
        <v>2242.6989795918371</v>
      </c>
      <c r="F26">
        <f t="shared" si="1"/>
        <v>1613.5255102040824</v>
      </c>
    </row>
    <row r="27" spans="1:6" x14ac:dyDescent="0.25">
      <c r="A27">
        <v>26</v>
      </c>
      <c r="B27" s="4">
        <v>288</v>
      </c>
      <c r="C27" s="2">
        <v>248</v>
      </c>
      <c r="D27">
        <f t="shared" si="2"/>
        <v>1160.86224489796</v>
      </c>
      <c r="E27">
        <f t="shared" si="0"/>
        <v>301.27040816326547</v>
      </c>
      <c r="F27">
        <f t="shared" si="1"/>
        <v>591.3826530612248</v>
      </c>
    </row>
    <row r="28" spans="1:6" x14ac:dyDescent="0.25">
      <c r="A28">
        <v>27</v>
      </c>
      <c r="B28" s="4">
        <v>244</v>
      </c>
      <c r="C28" s="2">
        <v>270</v>
      </c>
      <c r="D28">
        <f t="shared" si="2"/>
        <v>98.576530612244653</v>
      </c>
      <c r="E28">
        <f t="shared" si="0"/>
        <v>1548.9846938775513</v>
      </c>
      <c r="F28">
        <f t="shared" si="1"/>
        <v>-390.7602040816322</v>
      </c>
    </row>
    <row r="29" spans="1:6" x14ac:dyDescent="0.25">
      <c r="A29">
        <v>28</v>
      </c>
      <c r="B29" s="4">
        <v>236</v>
      </c>
      <c r="C29" s="2">
        <v>242</v>
      </c>
      <c r="D29">
        <f t="shared" si="2"/>
        <v>321.43367346938732</v>
      </c>
      <c r="E29">
        <f t="shared" si="0"/>
        <v>128.98469387755111</v>
      </c>
      <c r="F29">
        <f t="shared" si="1"/>
        <v>-203.61734693877546</v>
      </c>
    </row>
    <row r="30" spans="1:6" x14ac:dyDescent="0.25">
      <c r="A30" t="s">
        <v>2</v>
      </c>
      <c r="B30" s="1">
        <f>AVERAGE(B2:B29)</f>
        <v>253.92857142857142</v>
      </c>
      <c r="C30" s="1">
        <f>AVERAGE(C2:C29)</f>
        <v>230.64285714285714</v>
      </c>
    </row>
    <row r="31" spans="1:6" x14ac:dyDescent="0.25">
      <c r="A31" t="s">
        <v>3</v>
      </c>
      <c r="B31">
        <f>SUM(D2:D29)/27</f>
        <v>2276.2910052910051</v>
      </c>
      <c r="C31">
        <f>SUM(E2:E29)/27</f>
        <v>2205.9417989417984</v>
      </c>
    </row>
    <row r="32" spans="1:6" x14ac:dyDescent="0.25">
      <c r="A32" t="s">
        <v>4</v>
      </c>
      <c r="B32">
        <f>SQRT(B31)</f>
        <v>47.710491564130891</v>
      </c>
      <c r="C32">
        <f>SQRT(C31)</f>
        <v>46.967454678125769</v>
      </c>
    </row>
    <row r="33" spans="1:6" x14ac:dyDescent="0.25">
      <c r="A33" t="s">
        <v>9</v>
      </c>
      <c r="D33">
        <f>SUM(F2:F29)/27</f>
        <v>1508.4920634920638</v>
      </c>
      <c r="F33">
        <f>D34*C32/B32</f>
        <v>0.66269737040902454</v>
      </c>
    </row>
    <row r="34" spans="1:6" x14ac:dyDescent="0.25">
      <c r="A34" t="s">
        <v>8</v>
      </c>
      <c r="D34">
        <f>D33/(B32*C32)</f>
        <v>0.67318140864032849</v>
      </c>
    </row>
    <row r="35" spans="1:6" x14ac:dyDescent="0.25">
      <c r="B35" s="3">
        <f>_xlfn.STDEV.S(B2:B29)</f>
        <v>47.710491564130855</v>
      </c>
      <c r="C35" s="3">
        <f>_xlfn.STDEV.S(C2:C29)</f>
        <v>46.967454678125804</v>
      </c>
      <c r="D35" s="3">
        <f>CORREL(B2:B29,C2:C29)</f>
        <v>0.67318140864032849</v>
      </c>
    </row>
    <row r="36" spans="1:6" x14ac:dyDescent="0.25">
      <c r="A36" s="4" t="s">
        <v>10</v>
      </c>
      <c r="B36" s="4">
        <f>B32/SQRT(28)</f>
        <v>9.0164354005239566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M4" sqref="M4"/>
    </sheetView>
  </sheetViews>
  <sheetFormatPr defaultRowHeight="15" x14ac:dyDescent="0.25"/>
  <sheetData>
    <row r="1" spans="1:9" x14ac:dyDescent="0.25">
      <c r="A1" t="s">
        <v>11</v>
      </c>
      <c r="D1">
        <v>-5</v>
      </c>
      <c r="E1">
        <f t="array" ref="E1:E6">FREQUENCY(A2:A29,D1:D5)</f>
        <v>0</v>
      </c>
    </row>
    <row r="2" spans="1:9" x14ac:dyDescent="0.25">
      <c r="A2" s="4">
        <v>270</v>
      </c>
      <c r="B2">
        <v>0</v>
      </c>
      <c r="D2" s="5">
        <v>200</v>
      </c>
      <c r="E2">
        <v>3</v>
      </c>
      <c r="F2" s="5">
        <f t="array" ref="F2:F6">FREQUENCY(A2:A29,D2:D5)</f>
        <v>3</v>
      </c>
      <c r="G2">
        <f>F2</f>
        <v>3</v>
      </c>
      <c r="H2">
        <f>G2/28</f>
        <v>0.10714285714285714</v>
      </c>
      <c r="I2">
        <f>_xlfn.NORM.INV(H2,0,1)</f>
        <v>-1.2418667918433208</v>
      </c>
    </row>
    <row r="3" spans="1:9" x14ac:dyDescent="0.25">
      <c r="A3" s="4">
        <v>236</v>
      </c>
      <c r="B3">
        <v>0</v>
      </c>
      <c r="D3" s="5">
        <v>232</v>
      </c>
      <c r="E3">
        <v>5</v>
      </c>
      <c r="F3" s="5">
        <v>5</v>
      </c>
      <c r="G3">
        <f>G2+F3</f>
        <v>8</v>
      </c>
      <c r="H3">
        <f>G3/28</f>
        <v>0.2857142857142857</v>
      </c>
      <c r="I3">
        <f>_xlfn.NORM.INV(H3,0,1)</f>
        <v>-0.56594882193286311</v>
      </c>
    </row>
    <row r="4" spans="1:9" x14ac:dyDescent="0.25">
      <c r="A4" s="4">
        <v>210</v>
      </c>
      <c r="B4">
        <v>0</v>
      </c>
      <c r="D4" s="5">
        <v>255</v>
      </c>
      <c r="E4">
        <v>5</v>
      </c>
      <c r="F4" s="5">
        <v>5</v>
      </c>
      <c r="G4">
        <f>G3+F4</f>
        <v>13</v>
      </c>
      <c r="H4">
        <f>G4/28</f>
        <v>0.4642857142857143</v>
      </c>
      <c r="I4">
        <f>_xlfn.NORM.INV(H4,0,1)</f>
        <v>-8.9642351075762544E-2</v>
      </c>
    </row>
    <row r="5" spans="1:9" x14ac:dyDescent="0.25">
      <c r="A5" s="4">
        <v>142</v>
      </c>
      <c r="B5">
        <v>0</v>
      </c>
      <c r="D5" s="5">
        <v>305</v>
      </c>
      <c r="E5">
        <v>12</v>
      </c>
      <c r="F5" s="5">
        <v>12</v>
      </c>
      <c r="G5">
        <f>G4+F5</f>
        <v>25</v>
      </c>
      <c r="H5">
        <f>G5/28</f>
        <v>0.8928571428571429</v>
      </c>
      <c r="I5">
        <f>_xlfn.NORM.INV(H5,0,1)</f>
        <v>1.2418667918433208</v>
      </c>
    </row>
    <row r="6" spans="1:9" x14ac:dyDescent="0.25">
      <c r="A6" s="4">
        <v>280</v>
      </c>
      <c r="B6">
        <v>0</v>
      </c>
      <c r="E6">
        <v>3</v>
      </c>
      <c r="F6" s="5">
        <v>3</v>
      </c>
    </row>
    <row r="7" spans="1:9" x14ac:dyDescent="0.25">
      <c r="A7" s="4">
        <v>272</v>
      </c>
      <c r="B7">
        <v>0</v>
      </c>
    </row>
    <row r="8" spans="1:9" x14ac:dyDescent="0.25">
      <c r="A8" s="4">
        <v>160</v>
      </c>
      <c r="B8">
        <v>0</v>
      </c>
    </row>
    <row r="9" spans="1:9" x14ac:dyDescent="0.25">
      <c r="A9" s="4">
        <v>220</v>
      </c>
      <c r="B9">
        <v>0</v>
      </c>
      <c r="E9">
        <f>SUM(E2:E6)</f>
        <v>28</v>
      </c>
    </row>
    <row r="10" spans="1:9" x14ac:dyDescent="0.25">
      <c r="A10" s="4">
        <v>226</v>
      </c>
      <c r="B10">
        <v>0</v>
      </c>
    </row>
    <row r="11" spans="1:9" x14ac:dyDescent="0.25">
      <c r="A11" s="4">
        <v>242</v>
      </c>
      <c r="B11">
        <v>0</v>
      </c>
    </row>
    <row r="12" spans="1:9" x14ac:dyDescent="0.25">
      <c r="A12" s="4">
        <v>186</v>
      </c>
      <c r="B12">
        <v>0</v>
      </c>
    </row>
    <row r="13" spans="1:9" x14ac:dyDescent="0.25">
      <c r="A13" s="4">
        <v>266</v>
      </c>
      <c r="B13">
        <v>0</v>
      </c>
    </row>
    <row r="14" spans="1:9" x14ac:dyDescent="0.25">
      <c r="A14" s="4">
        <v>206</v>
      </c>
      <c r="B14">
        <v>0</v>
      </c>
    </row>
    <row r="15" spans="1:9" x14ac:dyDescent="0.25">
      <c r="A15" s="4">
        <v>318</v>
      </c>
      <c r="B15">
        <v>0</v>
      </c>
    </row>
    <row r="16" spans="1:9" x14ac:dyDescent="0.25">
      <c r="A16" s="4">
        <v>294</v>
      </c>
      <c r="B16">
        <v>0</v>
      </c>
    </row>
    <row r="17" spans="1:2" x14ac:dyDescent="0.25">
      <c r="A17" s="4">
        <v>282</v>
      </c>
      <c r="B17">
        <v>0</v>
      </c>
    </row>
    <row r="18" spans="1:2" x14ac:dyDescent="0.25">
      <c r="A18" s="4">
        <v>234</v>
      </c>
      <c r="B18">
        <v>0</v>
      </c>
    </row>
    <row r="19" spans="1:2" x14ac:dyDescent="0.25">
      <c r="A19" s="4">
        <v>224</v>
      </c>
      <c r="B19">
        <v>0</v>
      </c>
    </row>
    <row r="20" spans="1:2" x14ac:dyDescent="0.25">
      <c r="A20" s="4">
        <v>276</v>
      </c>
      <c r="B20">
        <v>0</v>
      </c>
    </row>
    <row r="21" spans="1:2" x14ac:dyDescent="0.25">
      <c r="A21" s="4">
        <v>282</v>
      </c>
      <c r="B21">
        <v>0</v>
      </c>
    </row>
    <row r="22" spans="1:2" x14ac:dyDescent="0.25">
      <c r="A22" s="4">
        <v>360</v>
      </c>
      <c r="B22">
        <v>0</v>
      </c>
    </row>
    <row r="23" spans="1:2" x14ac:dyDescent="0.25">
      <c r="A23" s="4">
        <v>310</v>
      </c>
      <c r="B23">
        <v>0</v>
      </c>
    </row>
    <row r="24" spans="1:2" x14ac:dyDescent="0.25">
      <c r="A24" s="4">
        <v>280</v>
      </c>
      <c r="B24">
        <v>0</v>
      </c>
    </row>
    <row r="25" spans="1:2" x14ac:dyDescent="0.25">
      <c r="A25" s="4">
        <v>278</v>
      </c>
      <c r="B25">
        <v>0</v>
      </c>
    </row>
    <row r="26" spans="1:2" x14ac:dyDescent="0.25">
      <c r="A26" s="4">
        <v>288</v>
      </c>
      <c r="B26">
        <v>0</v>
      </c>
    </row>
    <row r="27" spans="1:2" x14ac:dyDescent="0.25">
      <c r="A27" s="4">
        <v>288</v>
      </c>
      <c r="B27">
        <v>0</v>
      </c>
    </row>
    <row r="28" spans="1:2" x14ac:dyDescent="0.25">
      <c r="A28" s="4">
        <v>244</v>
      </c>
      <c r="B28">
        <v>0</v>
      </c>
    </row>
    <row r="29" spans="1:2" x14ac:dyDescent="0.25">
      <c r="A29" s="4">
        <v>236</v>
      </c>
      <c r="B29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cholestr</vt:lpstr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KOITAMAS</dc:creator>
  <cp:lastModifiedBy>KOITAMAS</cp:lastModifiedBy>
  <dcterms:created xsi:type="dcterms:W3CDTF">2017-02-13T13:42:41Z</dcterms:created>
  <dcterms:modified xsi:type="dcterms:W3CDTF">2017-02-13T13:43:08Z</dcterms:modified>
</cp:coreProperties>
</file>