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ablazatok\"/>
    </mc:Choice>
  </mc:AlternateContent>
  <bookViews>
    <workbookView xWindow="0" yWindow="600" windowWidth="11490" windowHeight="4650" firstSheet="1" activeTab="1"/>
  </bookViews>
  <sheets>
    <sheet name="Kurzus kód V4; Tárgynév Matema" sheetId="1" r:id="rId1"/>
    <sheet name="feltézteles formázás" sheetId="2" r:id="rId2"/>
    <sheet name="Munka2" sheetId="3" r:id="rId3"/>
  </sheets>
  <definedNames>
    <definedName name="_xlnm._FilterDatabase" localSheetId="2" hidden="1">Munka2!$A$1:$AJ$1</definedName>
  </definedNames>
  <calcPr calcId="152511"/>
</workbook>
</file>

<file path=xl/calcChain.xml><?xml version="1.0" encoding="utf-8"?>
<calcChain xmlns="http://schemas.openxmlformats.org/spreadsheetml/2006/main">
  <c r="AL4" i="2" l="1"/>
  <c r="AK4" i="2"/>
  <c r="AL2" i="2" l="1"/>
  <c r="AL3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M33" i="2" s="1"/>
  <c r="AL34" i="2"/>
  <c r="AL35" i="2"/>
  <c r="AL36" i="2"/>
  <c r="AH3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2" i="2"/>
  <c r="AF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2" i="2"/>
  <c r="AD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2" i="2"/>
  <c r="Q2" i="2"/>
  <c r="AK2" i="2"/>
  <c r="AK3" i="2" l="1"/>
  <c r="AK5" i="2"/>
  <c r="AK7" i="2"/>
  <c r="AK8" i="2"/>
  <c r="AK9" i="2"/>
  <c r="AK11" i="2"/>
  <c r="AK13" i="2"/>
  <c r="AK17" i="2"/>
  <c r="AK18" i="2"/>
  <c r="AK20" i="2"/>
  <c r="AK21" i="2"/>
  <c r="AK23" i="2"/>
  <c r="AK24" i="2"/>
  <c r="AK25" i="2"/>
  <c r="AK26" i="2"/>
  <c r="AK33" i="2"/>
  <c r="AK34" i="2"/>
  <c r="AK36" i="2"/>
  <c r="AI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2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AA2" i="2"/>
  <c r="Y2" i="2"/>
  <c r="S2" i="2"/>
  <c r="W2" i="2"/>
  <c r="W3" i="2"/>
  <c r="M19" i="2" l="1"/>
  <c r="M36" i="2"/>
  <c r="M25" i="2"/>
  <c r="W5" i="2" l="1"/>
  <c r="W6" i="2"/>
  <c r="W7" i="2"/>
  <c r="W8" i="2"/>
  <c r="W9" i="2"/>
  <c r="W11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30" i="2"/>
  <c r="W31" i="2"/>
  <c r="W32" i="2"/>
  <c r="W33" i="2"/>
  <c r="W34" i="2"/>
  <c r="W35" i="2"/>
  <c r="W36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N6" i="2" l="1"/>
  <c r="N31" i="2"/>
  <c r="M2" i="2"/>
  <c r="N2" i="2" s="1"/>
  <c r="AJ14" i="3"/>
  <c r="AI14" i="3"/>
  <c r="AH14" i="3"/>
  <c r="AG14" i="3"/>
  <c r="AF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E14" i="3"/>
  <c r="D14" i="3"/>
  <c r="C14" i="3"/>
  <c r="B14" i="3"/>
  <c r="N36" i="2"/>
  <c r="M35" i="2"/>
  <c r="N35" i="2" s="1"/>
  <c r="M34" i="2"/>
  <c r="N34" i="2" s="1"/>
  <c r="M33" i="2"/>
  <c r="N33" i="2" s="1"/>
  <c r="M32" i="2"/>
  <c r="N32" i="2" s="1"/>
  <c r="M30" i="2"/>
  <c r="N30" i="2" s="1"/>
  <c r="M29" i="2"/>
  <c r="N29" i="2" s="1"/>
  <c r="M28" i="2"/>
  <c r="N28" i="2" s="1"/>
  <c r="M27" i="2"/>
  <c r="N27" i="2" s="1"/>
  <c r="M26" i="2"/>
  <c r="N26" i="2" s="1"/>
  <c r="N25" i="2"/>
  <c r="M24" i="2"/>
  <c r="N24" i="2" s="1"/>
  <c r="M23" i="2"/>
  <c r="N23" i="2" s="1"/>
  <c r="M22" i="2"/>
  <c r="N22" i="2" s="1"/>
  <c r="M21" i="2"/>
  <c r="N21" i="2" s="1"/>
  <c r="M20" i="2"/>
  <c r="N20" i="2" s="1"/>
  <c r="N19" i="2"/>
  <c r="M18" i="2"/>
  <c r="N18" i="2" s="1"/>
  <c r="V18" i="2" s="1"/>
  <c r="M17" i="2"/>
  <c r="N17" i="2" s="1"/>
  <c r="M16" i="2"/>
  <c r="N16" i="2" s="1"/>
  <c r="M15" i="2"/>
  <c r="N15" i="2" s="1"/>
  <c r="M14" i="2"/>
  <c r="N14" i="2" s="1"/>
  <c r="M13" i="2"/>
  <c r="N13" i="2" s="1"/>
  <c r="M12" i="2"/>
  <c r="N12" i="2" s="1"/>
  <c r="M11" i="2"/>
  <c r="N11" i="2" s="1"/>
  <c r="M10" i="2"/>
  <c r="N10" i="2" s="1"/>
  <c r="M9" i="2"/>
  <c r="N9" i="2" s="1"/>
  <c r="M8" i="2"/>
  <c r="N8" i="2" s="1"/>
  <c r="M7" i="2"/>
  <c r="N7" i="2" s="1"/>
  <c r="M5" i="2"/>
  <c r="N5" i="2" s="1"/>
  <c r="M4" i="2"/>
  <c r="N4" i="2" s="1"/>
  <c r="M3" i="2"/>
  <c r="N3" i="2" s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2" i="1"/>
  <c r="N36" i="1"/>
  <c r="N34" i="1"/>
  <c r="N35" i="1"/>
  <c r="N33" i="1"/>
  <c r="N32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5" i="1"/>
  <c r="N4" i="1"/>
  <c r="N3" i="1"/>
  <c r="N2" i="1"/>
  <c r="V14" i="2" l="1"/>
  <c r="AJ14" i="2"/>
  <c r="AK14" i="2"/>
  <c r="V22" i="2"/>
  <c r="AJ22" i="2"/>
  <c r="AJ12" i="2"/>
  <c r="AK12" i="2"/>
  <c r="V11" i="2"/>
  <c r="AJ11" i="2"/>
  <c r="V24" i="2"/>
  <c r="AJ24" i="2"/>
  <c r="V34" i="2"/>
  <c r="AJ34" i="2"/>
  <c r="V9" i="2"/>
  <c r="AJ9" i="2"/>
  <c r="V16" i="2"/>
  <c r="AJ16" i="2"/>
  <c r="AK16" i="2"/>
  <c r="V21" i="2"/>
  <c r="AJ21" i="2"/>
  <c r="V25" i="2"/>
  <c r="AJ25" i="2"/>
  <c r="V32" i="2"/>
  <c r="AK32" i="2"/>
  <c r="AJ32" i="2"/>
  <c r="V35" i="2"/>
  <c r="AJ35" i="2"/>
  <c r="V15" i="2"/>
  <c r="AJ15" i="2"/>
  <c r="V26" i="2"/>
  <c r="AJ26" i="2"/>
  <c r="V36" i="2"/>
  <c r="AJ36" i="2"/>
  <c r="V19" i="2"/>
  <c r="AJ19" i="2"/>
  <c r="AK19" i="2"/>
  <c r="V27" i="2"/>
  <c r="AJ27" i="2"/>
  <c r="AK27" i="2"/>
  <c r="V33" i="2"/>
  <c r="AJ33" i="2"/>
  <c r="V3" i="2"/>
  <c r="AJ3" i="2"/>
  <c r="AK10" i="2"/>
  <c r="AJ10" i="2"/>
  <c r="V28" i="2"/>
  <c r="AJ28" i="2"/>
  <c r="V2" i="2"/>
  <c r="AJ2" i="2"/>
  <c r="V20" i="2"/>
  <c r="AJ20" i="2"/>
  <c r="V5" i="2"/>
  <c r="AJ5" i="2"/>
  <c r="V31" i="2"/>
  <c r="AJ31" i="2"/>
  <c r="V30" i="2"/>
  <c r="AJ30" i="2"/>
  <c r="V7" i="2"/>
  <c r="AJ7" i="2"/>
  <c r="V6" i="2"/>
  <c r="AJ6" i="2"/>
  <c r="V13" i="2"/>
  <c r="AJ13" i="2"/>
  <c r="V17" i="2"/>
  <c r="AJ17" i="2"/>
  <c r="V23" i="2"/>
  <c r="AJ23" i="2"/>
  <c r="AJ29" i="2"/>
  <c r="AK29" i="2"/>
  <c r="AJ4" i="2"/>
  <c r="V8" i="2"/>
  <c r="AJ8" i="2"/>
  <c r="AJ18" i="2"/>
  <c r="W12" i="2"/>
  <c r="V12" i="2"/>
  <c r="W4" i="2"/>
  <c r="V4" i="2"/>
  <c r="W10" i="2"/>
  <c r="V10" i="2"/>
  <c r="W29" i="2"/>
  <c r="V29" i="2"/>
</calcChain>
</file>

<file path=xl/sharedStrings.xml><?xml version="1.0" encoding="utf-8"?>
<sst xmlns="http://schemas.openxmlformats.org/spreadsheetml/2006/main" count="137" uniqueCount="56">
  <si>
    <t>Neptun kód</t>
  </si>
  <si>
    <t>NZJRXV</t>
  </si>
  <si>
    <t>XB3BTC</t>
  </si>
  <si>
    <t>XH2E2H</t>
  </si>
  <si>
    <t>YKD3MY</t>
  </si>
  <si>
    <t>EKCRJN</t>
  </si>
  <si>
    <t>LGC9KK</t>
  </si>
  <si>
    <t>DSVDH1</t>
  </si>
  <si>
    <t>HFY3L9</t>
  </si>
  <si>
    <t>O3P223</t>
  </si>
  <si>
    <t>RUKYM1</t>
  </si>
  <si>
    <t>A5PSO0</t>
  </si>
  <si>
    <t>GNSDDP</t>
  </si>
  <si>
    <t>C6EAEI</t>
  </si>
  <si>
    <t>W3OXEH</t>
  </si>
  <si>
    <t>D4ADFB</t>
  </si>
  <si>
    <t>DHZ294</t>
  </si>
  <si>
    <t>ASRR8L</t>
  </si>
  <si>
    <t>G4STVB</t>
  </si>
  <si>
    <t>DG0KY2</t>
  </si>
  <si>
    <t>C8ZFR8</t>
  </si>
  <si>
    <t>IAFFYY</t>
  </si>
  <si>
    <t>OK3PYE</t>
  </si>
  <si>
    <t>T4WS6O</t>
  </si>
  <si>
    <t>UP77G3</t>
  </si>
  <si>
    <t>B5ML3L</t>
  </si>
  <si>
    <t>L3K5NO</t>
  </si>
  <si>
    <t>MU6N7C</t>
  </si>
  <si>
    <t>Z6WMPQ</t>
  </si>
  <si>
    <t>RAYXVF</t>
  </si>
  <si>
    <t>IXUW19</t>
  </si>
  <si>
    <t>B8DJH1</t>
  </si>
  <si>
    <t>Q3RGB7</t>
  </si>
  <si>
    <t>V.P.</t>
  </si>
  <si>
    <t>névtelen</t>
  </si>
  <si>
    <t>ZH1.</t>
  </si>
  <si>
    <t>FPRL80</t>
  </si>
  <si>
    <t xml:space="preserve">A 7 legjobb érték összesen </t>
  </si>
  <si>
    <t>Mat. ZH.</t>
  </si>
  <si>
    <t>Jegy %</t>
  </si>
  <si>
    <t>ZH1 %</t>
  </si>
  <si>
    <t xml:space="preserve"> ZH2</t>
  </si>
  <si>
    <t>ZH2 %</t>
  </si>
  <si>
    <t xml:space="preserve">Mat.zh. % </t>
  </si>
  <si>
    <t>Potzh kell</t>
  </si>
  <si>
    <t>1. zh Pótzh</t>
  </si>
  <si>
    <t>2. zh Pótzh</t>
  </si>
  <si>
    <t>Mat. Pótzh</t>
  </si>
  <si>
    <t>Eredmények</t>
  </si>
  <si>
    <t>Jegy%</t>
  </si>
  <si>
    <t>nincs jegy</t>
  </si>
  <si>
    <t>Pótpótzh 1.</t>
  </si>
  <si>
    <t>Pótpótzh 2.</t>
  </si>
  <si>
    <t>Pótpótzh Mat</t>
  </si>
  <si>
    <t>Végső eredmények</t>
  </si>
  <si>
    <t>Végső jegyek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</si>
</sst>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4" borderId="1" applyNumberFormat="0" applyAlignment="0" applyProtection="0"/>
    <xf numFmtId="9" fontId="5" fillId="0" borderId="0" applyFont="0" applyFill="0" applyBorder="0" applyAlignment="0" applyProtection="0"/>
  </cellStyleXfs>
  <cellXfs count="20">
    <xf numFmtId="0" fontId="0" fillId="0" borderId="0" xfId="0" applyProtection="1"/>
    <xf numFmtId="0" fontId="0" fillId="0" borderId="0" xfId="0" applyProtection="1"/>
    <xf numFmtId="0" fontId="2" fillId="2" borderId="0" xfId="0" applyFont="1" applyFill="1" applyProtection="1">
      <protection locked="0"/>
    </xf>
    <xf numFmtId="16" fontId="2" fillId="2" borderId="0" xfId="0" applyNumberFormat="1" applyFont="1" applyFill="1" applyProtection="1">
      <protection locked="0"/>
    </xf>
    <xf numFmtId="49" fontId="4" fillId="3" borderId="0" xfId="0" applyNumberFormat="1" applyFont="1" applyFill="1" applyProtection="1">
      <protection locked="0"/>
    </xf>
    <xf numFmtId="0" fontId="3" fillId="4" borderId="1" xfId="1" applyFont="1" applyProtection="1"/>
    <xf numFmtId="0" fontId="4" fillId="0" borderId="0" xfId="0" applyFont="1" applyProtection="1"/>
    <xf numFmtId="0" fontId="3" fillId="7" borderId="1" xfId="1" applyFont="1" applyFill="1" applyProtection="1"/>
    <xf numFmtId="0" fontId="6" fillId="7" borderId="1" xfId="1" applyFont="1" applyFill="1" applyProtection="1"/>
    <xf numFmtId="0" fontId="3" fillId="8" borderId="1" xfId="1" applyFont="1" applyFill="1" applyProtection="1"/>
    <xf numFmtId="16" fontId="7" fillId="2" borderId="0" xfId="0" applyNumberFormat="1" applyFont="1" applyFill="1" applyProtection="1">
      <protection locked="0"/>
    </xf>
    <xf numFmtId="0" fontId="7" fillId="5" borderId="1" xfId="1" applyFont="1" applyFill="1" applyProtection="1"/>
    <xf numFmtId="0" fontId="7" fillId="6" borderId="1" xfId="1" applyFont="1" applyFill="1" applyProtection="1"/>
    <xf numFmtId="0" fontId="8" fillId="0" borderId="0" xfId="0" applyFont="1" applyProtection="1"/>
    <xf numFmtId="9" fontId="0" fillId="0" borderId="0" xfId="2" applyFont="1" applyProtection="1"/>
    <xf numFmtId="9" fontId="3" fillId="4" borderId="1" xfId="2" applyFont="1" applyFill="1" applyBorder="1" applyProtection="1"/>
    <xf numFmtId="9" fontId="2" fillId="2" borderId="0" xfId="2" applyFont="1" applyFill="1" applyProtection="1">
      <protection locked="0"/>
    </xf>
    <xf numFmtId="0" fontId="3" fillId="9" borderId="1" xfId="1" applyFont="1" applyFill="1" applyProtection="1"/>
    <xf numFmtId="1" fontId="3" fillId="4" borderId="1" xfId="2" applyNumberFormat="1" applyFont="1" applyFill="1" applyBorder="1" applyProtection="1"/>
    <xf numFmtId="9" fontId="3" fillId="4" borderId="0" xfId="2" applyFont="1" applyFill="1" applyBorder="1" applyProtection="1"/>
  </cellXfs>
  <cellStyles count="3">
    <cellStyle name="Ellenőrzőcella" xfId="1" builtinId="23"/>
    <cellStyle name="Normál" xfId="0" builtinId="0"/>
    <cellStyle name="Százalék" xfId="2" builtinId="5"/>
  </cellStyles>
  <dxfs count="1">
    <dxf>
      <fill>
        <patternFill>
          <fgColor auto="1"/>
          <bgColor theme="4"/>
        </patternFill>
      </fill>
    </dxf>
  </dxfs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N36" sqref="A1:N36"/>
    </sheetView>
  </sheetViews>
  <sheetFormatPr defaultRowHeight="15" x14ac:dyDescent="0.25"/>
  <cols>
    <col min="1" max="1" width="9.140625" customWidth="1"/>
    <col min="2" max="2" width="6" customWidth="1"/>
    <col min="3" max="3" width="6.5703125" customWidth="1"/>
    <col min="4" max="4" width="6.85546875" customWidth="1"/>
    <col min="5" max="5" width="7.42578125" customWidth="1"/>
    <col min="6" max="6" width="6.5703125" customWidth="1"/>
    <col min="7" max="7" width="6.7109375" customWidth="1"/>
    <col min="8" max="8" width="7.85546875" customWidth="1"/>
    <col min="9" max="9" width="6" customWidth="1"/>
    <col min="10" max="11" width="5.7109375" customWidth="1"/>
    <col min="12" max="12" width="6.5703125" customWidth="1"/>
    <col min="13" max="13" width="5.5703125" customWidth="1"/>
    <col min="14" max="14" width="5.5703125" style="13" customWidth="1"/>
    <col min="17" max="17" width="5.85546875" style="1" customWidth="1"/>
  </cols>
  <sheetData>
    <row r="1" spans="1:17" ht="15.75" thickBot="1" x14ac:dyDescent="0.3">
      <c r="A1" s="2" t="s">
        <v>0</v>
      </c>
      <c r="B1" s="3">
        <v>42053</v>
      </c>
      <c r="C1" s="3">
        <v>42060</v>
      </c>
      <c r="D1" s="3">
        <v>42067</v>
      </c>
      <c r="E1" s="3">
        <v>42074</v>
      </c>
      <c r="F1" s="3">
        <v>42081</v>
      </c>
      <c r="G1" s="3">
        <v>42088</v>
      </c>
      <c r="H1" s="3">
        <v>42102</v>
      </c>
      <c r="I1" s="3">
        <v>42109</v>
      </c>
      <c r="J1" s="3">
        <v>42116</v>
      </c>
      <c r="K1" s="3">
        <v>42123</v>
      </c>
      <c r="L1" s="3">
        <v>42130</v>
      </c>
      <c r="M1" s="3">
        <v>42137</v>
      </c>
      <c r="N1" s="10" t="s">
        <v>37</v>
      </c>
      <c r="Q1" s="3" t="s">
        <v>35</v>
      </c>
    </row>
    <row r="2" spans="1:17" ht="16.5" thickTop="1" thickBot="1" x14ac:dyDescent="0.3">
      <c r="A2" s="4" t="s">
        <v>1</v>
      </c>
      <c r="B2" s="7">
        <v>6</v>
      </c>
      <c r="C2" s="7">
        <v>10</v>
      </c>
      <c r="D2" s="7">
        <v>6</v>
      </c>
      <c r="E2" s="7">
        <v>7</v>
      </c>
      <c r="F2" s="7">
        <v>5</v>
      </c>
      <c r="G2" s="7">
        <v>7</v>
      </c>
      <c r="H2" s="5">
        <v>2</v>
      </c>
      <c r="I2" s="7">
        <v>7</v>
      </c>
      <c r="J2" s="5"/>
      <c r="K2" s="5">
        <v>3</v>
      </c>
      <c r="L2" s="5"/>
      <c r="M2" s="5"/>
      <c r="N2" s="11">
        <f>SUM(B2:G2,I2)</f>
        <v>48</v>
      </c>
      <c r="O2" s="14">
        <f>N2*0.7/100</f>
        <v>0.33599999999999997</v>
      </c>
      <c r="P2">
        <v>1</v>
      </c>
      <c r="Q2" s="5">
        <v>17</v>
      </c>
    </row>
    <row r="3" spans="1:17" ht="16.5" thickTop="1" thickBot="1" x14ac:dyDescent="0.3">
      <c r="A3" s="4" t="s">
        <v>20</v>
      </c>
      <c r="B3" s="7">
        <v>10</v>
      </c>
      <c r="C3" s="7">
        <v>10</v>
      </c>
      <c r="D3" s="7">
        <v>8</v>
      </c>
      <c r="E3" s="7">
        <v>5</v>
      </c>
      <c r="F3" s="7">
        <v>7</v>
      </c>
      <c r="G3" s="7">
        <v>6</v>
      </c>
      <c r="H3" s="5">
        <v>0</v>
      </c>
      <c r="I3" s="5"/>
      <c r="J3" s="5">
        <v>0</v>
      </c>
      <c r="K3" s="7">
        <v>7</v>
      </c>
      <c r="L3" s="5"/>
      <c r="M3" s="5"/>
      <c r="N3" s="11">
        <f>SUM(B3:G3,K3)</f>
        <v>53</v>
      </c>
      <c r="O3" s="14">
        <f t="shared" ref="O3:O36" si="0">N3*0.7/100</f>
        <v>0.37099999999999994</v>
      </c>
      <c r="P3">
        <v>2</v>
      </c>
      <c r="Q3" s="5">
        <v>18</v>
      </c>
    </row>
    <row r="4" spans="1:17" ht="16.5" thickTop="1" thickBot="1" x14ac:dyDescent="0.3">
      <c r="A4" s="4" t="s">
        <v>21</v>
      </c>
      <c r="B4" s="7">
        <v>10</v>
      </c>
      <c r="C4" s="7">
        <v>9</v>
      </c>
      <c r="D4" s="7">
        <v>10</v>
      </c>
      <c r="E4" s="7">
        <v>9</v>
      </c>
      <c r="F4" s="7">
        <v>10</v>
      </c>
      <c r="G4" s="5">
        <v>7</v>
      </c>
      <c r="H4" s="5">
        <v>4</v>
      </c>
      <c r="I4" s="7">
        <v>9</v>
      </c>
      <c r="J4" s="5">
        <v>5</v>
      </c>
      <c r="K4" s="7">
        <v>10</v>
      </c>
      <c r="L4" s="5"/>
      <c r="M4" s="5"/>
      <c r="N4" s="11">
        <f>SUM(B4:F4,I4,K4)</f>
        <v>67</v>
      </c>
      <c r="O4" s="14">
        <f t="shared" si="0"/>
        <v>0.46899999999999997</v>
      </c>
      <c r="P4">
        <v>3</v>
      </c>
      <c r="Q4" s="5">
        <v>25</v>
      </c>
    </row>
    <row r="5" spans="1:17" ht="16.5" thickTop="1" thickBot="1" x14ac:dyDescent="0.3">
      <c r="A5" s="4" t="s">
        <v>2</v>
      </c>
      <c r="B5" s="7">
        <v>9</v>
      </c>
      <c r="C5" s="7">
        <v>9</v>
      </c>
      <c r="D5" s="7">
        <v>8</v>
      </c>
      <c r="E5" s="7">
        <v>7</v>
      </c>
      <c r="F5" s="7">
        <v>9</v>
      </c>
      <c r="G5" s="5">
        <v>3</v>
      </c>
      <c r="H5" s="5"/>
      <c r="I5" s="7">
        <v>7</v>
      </c>
      <c r="J5" s="7">
        <v>6</v>
      </c>
      <c r="K5" s="5"/>
      <c r="L5" s="5"/>
      <c r="M5" s="5"/>
      <c r="N5" s="11">
        <f>SUM(B5:F5,I5:J5)</f>
        <v>55</v>
      </c>
      <c r="O5" s="14">
        <f t="shared" si="0"/>
        <v>0.38500000000000001</v>
      </c>
      <c r="P5">
        <v>4</v>
      </c>
      <c r="Q5" s="5">
        <v>10</v>
      </c>
    </row>
    <row r="6" spans="1:17" ht="16.5" thickTop="1" thickBot="1" x14ac:dyDescent="0.3">
      <c r="A6" s="4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2">
        <v>0</v>
      </c>
      <c r="O6" s="14">
        <f t="shared" si="0"/>
        <v>0</v>
      </c>
      <c r="P6">
        <v>5</v>
      </c>
      <c r="Q6" s="5"/>
    </row>
    <row r="7" spans="1:17" ht="16.5" thickTop="1" thickBot="1" x14ac:dyDescent="0.3">
      <c r="A7" s="4" t="s">
        <v>22</v>
      </c>
      <c r="B7" s="7">
        <v>9</v>
      </c>
      <c r="C7" s="7">
        <v>10</v>
      </c>
      <c r="D7" s="7">
        <v>8</v>
      </c>
      <c r="E7" s="7">
        <v>10</v>
      </c>
      <c r="F7" s="5"/>
      <c r="G7" s="5"/>
      <c r="H7" s="7">
        <v>2</v>
      </c>
      <c r="I7" s="7">
        <v>7</v>
      </c>
      <c r="J7" s="7">
        <v>7</v>
      </c>
      <c r="K7" s="5"/>
      <c r="L7" s="5"/>
      <c r="M7" s="5"/>
      <c r="N7" s="11">
        <f>SUM(B7:E7,H7:J7)</f>
        <v>53</v>
      </c>
      <c r="O7" s="14">
        <f t="shared" si="0"/>
        <v>0.37099999999999994</v>
      </c>
      <c r="P7">
        <v>6</v>
      </c>
      <c r="Q7" s="5">
        <v>16</v>
      </c>
    </row>
    <row r="8" spans="1:17" ht="16.5" thickTop="1" thickBot="1" x14ac:dyDescent="0.3">
      <c r="A8" s="4" t="s">
        <v>4</v>
      </c>
      <c r="B8" s="5"/>
      <c r="C8" s="7">
        <v>6</v>
      </c>
      <c r="D8" s="7">
        <v>8</v>
      </c>
      <c r="E8" s="7">
        <v>7</v>
      </c>
      <c r="F8" s="7">
        <v>9</v>
      </c>
      <c r="G8" s="7">
        <v>7</v>
      </c>
      <c r="H8" s="7">
        <v>4</v>
      </c>
      <c r="I8" s="7">
        <v>6</v>
      </c>
      <c r="J8" s="5">
        <v>4</v>
      </c>
      <c r="K8" s="5">
        <v>3</v>
      </c>
      <c r="L8" s="5"/>
      <c r="M8" s="5"/>
      <c r="N8" s="11">
        <f>SUM(C8:I8)</f>
        <v>47</v>
      </c>
      <c r="O8" s="14">
        <f t="shared" si="0"/>
        <v>0.32899999999999996</v>
      </c>
      <c r="P8">
        <v>7</v>
      </c>
      <c r="Q8" s="5">
        <v>15</v>
      </c>
    </row>
    <row r="9" spans="1:17" ht="16.5" thickTop="1" thickBot="1" x14ac:dyDescent="0.3">
      <c r="A9" s="4" t="s">
        <v>5</v>
      </c>
      <c r="B9" s="7">
        <v>10</v>
      </c>
      <c r="C9" s="7">
        <v>10</v>
      </c>
      <c r="D9" s="5"/>
      <c r="E9" s="7">
        <v>8</v>
      </c>
      <c r="F9" s="5">
        <v>6</v>
      </c>
      <c r="G9" s="7">
        <v>7</v>
      </c>
      <c r="H9" s="7">
        <v>7</v>
      </c>
      <c r="I9" s="7">
        <v>7</v>
      </c>
      <c r="J9" s="5"/>
      <c r="K9" s="7">
        <v>7</v>
      </c>
      <c r="L9" s="5"/>
      <c r="M9" s="5"/>
      <c r="N9" s="11">
        <f>SUM(B9:C9,E9,G9:I9,K9)</f>
        <v>56</v>
      </c>
      <c r="O9" s="14">
        <f t="shared" si="0"/>
        <v>0.39199999999999996</v>
      </c>
      <c r="Q9" s="5">
        <v>22</v>
      </c>
    </row>
    <row r="10" spans="1:17" ht="16.5" thickTop="1" thickBot="1" x14ac:dyDescent="0.3">
      <c r="A10" s="4" t="s">
        <v>6</v>
      </c>
      <c r="B10" s="7">
        <v>5</v>
      </c>
      <c r="C10" s="7">
        <v>8</v>
      </c>
      <c r="D10" s="7">
        <v>7</v>
      </c>
      <c r="E10" s="5">
        <v>0</v>
      </c>
      <c r="F10" s="7">
        <v>7</v>
      </c>
      <c r="G10" s="7">
        <v>1</v>
      </c>
      <c r="H10" s="5">
        <v>0</v>
      </c>
      <c r="I10" s="7">
        <v>6</v>
      </c>
      <c r="J10" s="7">
        <v>8</v>
      </c>
      <c r="K10" s="5"/>
      <c r="L10" s="5"/>
      <c r="M10" s="5"/>
      <c r="N10" s="11">
        <f>SUM(B10:D10,F10:G10,I10:J10)</f>
        <v>42</v>
      </c>
      <c r="O10" s="14">
        <f t="shared" si="0"/>
        <v>0.29399999999999998</v>
      </c>
      <c r="Q10" s="5">
        <v>20</v>
      </c>
    </row>
    <row r="11" spans="1:17" ht="16.5" thickTop="1" thickBot="1" x14ac:dyDescent="0.3">
      <c r="A11" s="4" t="s">
        <v>23</v>
      </c>
      <c r="B11" s="7">
        <v>7</v>
      </c>
      <c r="C11" s="7">
        <v>10</v>
      </c>
      <c r="D11" s="5"/>
      <c r="E11" s="7">
        <v>8</v>
      </c>
      <c r="F11" s="5"/>
      <c r="G11" s="5"/>
      <c r="H11" s="5"/>
      <c r="I11" s="7">
        <v>7</v>
      </c>
      <c r="J11" s="5"/>
      <c r="K11" s="5"/>
      <c r="L11" s="5"/>
      <c r="M11" s="5"/>
      <c r="N11" s="12">
        <f>SUM(B11:I11)</f>
        <v>32</v>
      </c>
      <c r="O11" s="14">
        <f t="shared" si="0"/>
        <v>0.22399999999999998</v>
      </c>
      <c r="Q11" s="5">
        <v>21</v>
      </c>
    </row>
    <row r="12" spans="1:17" ht="16.5" thickTop="1" thickBot="1" x14ac:dyDescent="0.3">
      <c r="A12" s="4" t="s">
        <v>7</v>
      </c>
      <c r="B12" s="7">
        <v>8</v>
      </c>
      <c r="C12" s="7">
        <v>6</v>
      </c>
      <c r="D12" s="5"/>
      <c r="E12" s="5">
        <v>0</v>
      </c>
      <c r="F12" s="7">
        <v>4</v>
      </c>
      <c r="G12" s="7">
        <v>3</v>
      </c>
      <c r="H12" s="7">
        <v>6</v>
      </c>
      <c r="I12" s="7">
        <v>7</v>
      </c>
      <c r="J12" s="7">
        <v>5</v>
      </c>
      <c r="K12" s="5"/>
      <c r="L12" s="5"/>
      <c r="M12" s="5"/>
      <c r="N12" s="11">
        <f>SUM(B12:J12)</f>
        <v>39</v>
      </c>
      <c r="O12" s="14">
        <f t="shared" si="0"/>
        <v>0.27299999999999996</v>
      </c>
      <c r="Q12" s="5">
        <v>15</v>
      </c>
    </row>
    <row r="13" spans="1:17" ht="16.5" thickTop="1" thickBot="1" x14ac:dyDescent="0.3">
      <c r="A13" s="4" t="s">
        <v>8</v>
      </c>
      <c r="B13" s="7">
        <v>6</v>
      </c>
      <c r="C13" s="7">
        <v>7</v>
      </c>
      <c r="D13" s="5"/>
      <c r="E13" s="7">
        <v>6</v>
      </c>
      <c r="F13" s="7">
        <v>4</v>
      </c>
      <c r="G13" s="7">
        <v>2</v>
      </c>
      <c r="H13" s="7">
        <v>2</v>
      </c>
      <c r="I13" s="8">
        <v>0</v>
      </c>
      <c r="J13" s="5"/>
      <c r="K13" s="5"/>
      <c r="L13" s="5"/>
      <c r="M13" s="5"/>
      <c r="N13" s="11">
        <f>SUM(B13:I13)</f>
        <v>27</v>
      </c>
      <c r="O13" s="14">
        <f t="shared" si="0"/>
        <v>0.18899999999999997</v>
      </c>
      <c r="Q13" s="5">
        <v>24</v>
      </c>
    </row>
    <row r="14" spans="1:17" ht="16.5" thickTop="1" thickBot="1" x14ac:dyDescent="0.3">
      <c r="A14" s="6" t="s">
        <v>19</v>
      </c>
      <c r="B14" s="7">
        <v>5</v>
      </c>
      <c r="C14" s="7">
        <v>7</v>
      </c>
      <c r="D14" s="7">
        <v>7</v>
      </c>
      <c r="E14" s="5"/>
      <c r="F14" s="5"/>
      <c r="G14" s="5"/>
      <c r="H14" s="5"/>
      <c r="I14" s="5"/>
      <c r="J14" s="7">
        <v>7</v>
      </c>
      <c r="K14" s="5"/>
      <c r="L14" s="5"/>
      <c r="M14" s="5"/>
      <c r="N14" s="12">
        <f>SUM(B14:J14)</f>
        <v>26</v>
      </c>
      <c r="O14" s="14">
        <f t="shared" si="0"/>
        <v>0.182</v>
      </c>
      <c r="Q14" s="5"/>
    </row>
    <row r="15" spans="1:17" ht="16.5" thickTop="1" thickBot="1" x14ac:dyDescent="0.3">
      <c r="A15" s="4" t="s">
        <v>9</v>
      </c>
      <c r="B15" s="7">
        <v>10</v>
      </c>
      <c r="C15" s="7">
        <v>7</v>
      </c>
      <c r="D15" s="7">
        <v>4</v>
      </c>
      <c r="E15" s="5"/>
      <c r="F15" s="5"/>
      <c r="G15" s="5"/>
      <c r="H15" s="5"/>
      <c r="I15" s="5"/>
      <c r="J15" s="5"/>
      <c r="K15" s="5"/>
      <c r="L15" s="5"/>
      <c r="M15" s="5"/>
      <c r="N15" s="12">
        <f>SUM(B15:D15)</f>
        <v>21</v>
      </c>
      <c r="O15" s="14">
        <f t="shared" si="0"/>
        <v>0.14699999999999999</v>
      </c>
      <c r="Q15" s="5"/>
    </row>
    <row r="16" spans="1:17" ht="16.5" thickTop="1" thickBot="1" x14ac:dyDescent="0.3">
      <c r="A16" s="4" t="s">
        <v>10</v>
      </c>
      <c r="B16" s="7">
        <v>10</v>
      </c>
      <c r="C16" s="7">
        <v>8</v>
      </c>
      <c r="D16" s="7">
        <v>10</v>
      </c>
      <c r="E16" s="5">
        <v>5</v>
      </c>
      <c r="F16" s="5">
        <v>6</v>
      </c>
      <c r="G16" s="7">
        <v>7</v>
      </c>
      <c r="H16" s="7">
        <v>7</v>
      </c>
      <c r="I16" s="7">
        <v>7</v>
      </c>
      <c r="J16" s="7">
        <v>7</v>
      </c>
      <c r="K16" s="5"/>
      <c r="L16" s="5"/>
      <c r="M16" s="5"/>
      <c r="N16" s="11">
        <f>SUM(B16:D16,G16:J16)</f>
        <v>56</v>
      </c>
      <c r="O16" s="14">
        <f t="shared" si="0"/>
        <v>0.39199999999999996</v>
      </c>
      <c r="Q16" s="5">
        <v>28</v>
      </c>
    </row>
    <row r="17" spans="1:17" ht="16.5" thickTop="1" thickBot="1" x14ac:dyDescent="0.3">
      <c r="A17" s="4" t="s">
        <v>24</v>
      </c>
      <c r="B17" s="7">
        <v>10</v>
      </c>
      <c r="C17" s="7">
        <v>10</v>
      </c>
      <c r="D17" s="7">
        <v>10</v>
      </c>
      <c r="E17" s="7">
        <v>10</v>
      </c>
      <c r="F17" s="5"/>
      <c r="G17" s="7">
        <v>10</v>
      </c>
      <c r="H17" s="5"/>
      <c r="I17" s="7">
        <v>7</v>
      </c>
      <c r="J17" s="5"/>
      <c r="K17" s="7">
        <v>10</v>
      </c>
      <c r="L17" s="5"/>
      <c r="M17" s="5"/>
      <c r="N17" s="11">
        <f>SUM(B17:K17)</f>
        <v>67</v>
      </c>
      <c r="O17" s="14">
        <f t="shared" si="0"/>
        <v>0.46899999999999997</v>
      </c>
      <c r="Q17" s="5">
        <v>15</v>
      </c>
    </row>
    <row r="18" spans="1:17" ht="16.5" thickTop="1" thickBot="1" x14ac:dyDescent="0.3">
      <c r="A18" s="4" t="s">
        <v>25</v>
      </c>
      <c r="B18" s="7">
        <v>9</v>
      </c>
      <c r="C18" s="7">
        <v>6</v>
      </c>
      <c r="D18" s="5"/>
      <c r="E18" s="7">
        <v>8</v>
      </c>
      <c r="F18" s="5"/>
      <c r="G18" s="7">
        <v>10</v>
      </c>
      <c r="H18" s="5"/>
      <c r="I18" s="7">
        <v>7</v>
      </c>
      <c r="J18" s="7">
        <v>5</v>
      </c>
      <c r="K18" s="7">
        <v>9</v>
      </c>
      <c r="L18" s="5"/>
      <c r="M18" s="5"/>
      <c r="N18" s="11">
        <f>SUM(B18:K18)</f>
        <v>54</v>
      </c>
      <c r="O18" s="14">
        <f t="shared" si="0"/>
        <v>0.37799999999999995</v>
      </c>
      <c r="Q18" s="5">
        <v>14</v>
      </c>
    </row>
    <row r="19" spans="1:17" ht="16.5" thickTop="1" thickBot="1" x14ac:dyDescent="0.3">
      <c r="A19" s="4" t="s">
        <v>26</v>
      </c>
      <c r="B19" s="5"/>
      <c r="C19" s="7">
        <v>7</v>
      </c>
      <c r="D19" s="7">
        <v>8</v>
      </c>
      <c r="E19" s="7">
        <v>6</v>
      </c>
      <c r="F19" s="5"/>
      <c r="G19" s="7">
        <v>8</v>
      </c>
      <c r="H19" s="7">
        <v>4</v>
      </c>
      <c r="I19" s="5"/>
      <c r="J19" s="7">
        <v>5</v>
      </c>
      <c r="K19" s="5"/>
      <c r="L19" s="5"/>
      <c r="M19" s="5"/>
      <c r="N19" s="12">
        <f>SUM(C19:J19)</f>
        <v>38</v>
      </c>
      <c r="O19" s="14">
        <f t="shared" si="0"/>
        <v>0.26599999999999996</v>
      </c>
      <c r="Q19" s="5">
        <v>18</v>
      </c>
    </row>
    <row r="20" spans="1:17" ht="16.5" thickTop="1" thickBot="1" x14ac:dyDescent="0.3">
      <c r="A20" s="4" t="s">
        <v>11</v>
      </c>
      <c r="B20" s="7">
        <v>7</v>
      </c>
      <c r="C20" s="7">
        <v>6</v>
      </c>
      <c r="D20" s="7">
        <v>9</v>
      </c>
      <c r="E20" s="7">
        <v>5</v>
      </c>
      <c r="F20" s="7">
        <v>5</v>
      </c>
      <c r="G20" s="5">
        <v>3</v>
      </c>
      <c r="H20" s="5"/>
      <c r="I20" s="7">
        <v>7</v>
      </c>
      <c r="J20" s="7">
        <v>7</v>
      </c>
      <c r="K20" s="5"/>
      <c r="L20" s="5"/>
      <c r="M20" s="5"/>
      <c r="N20" s="11">
        <f>SUM(B20:F20,I20:J20)</f>
        <v>46</v>
      </c>
      <c r="O20" s="14">
        <f t="shared" si="0"/>
        <v>0.32199999999999995</v>
      </c>
      <c r="P20" s="1"/>
      <c r="Q20" s="5">
        <v>3</v>
      </c>
    </row>
    <row r="21" spans="1:17" ht="16.5" thickTop="1" thickBot="1" x14ac:dyDescent="0.3">
      <c r="A21" s="4" t="s">
        <v>27</v>
      </c>
      <c r="B21" s="7">
        <v>9</v>
      </c>
      <c r="C21" s="7">
        <v>6</v>
      </c>
      <c r="D21" s="7">
        <v>9</v>
      </c>
      <c r="E21" s="7">
        <v>8</v>
      </c>
      <c r="F21" s="5"/>
      <c r="G21" s="7">
        <v>1</v>
      </c>
      <c r="H21" s="5"/>
      <c r="I21" s="7">
        <v>7</v>
      </c>
      <c r="J21" s="7">
        <v>5</v>
      </c>
      <c r="K21" s="5"/>
      <c r="L21" s="5"/>
      <c r="M21" s="5"/>
      <c r="N21" s="11">
        <f>SUM(B21:J21)</f>
        <v>45</v>
      </c>
      <c r="O21" s="14">
        <f t="shared" si="0"/>
        <v>0.31499999999999995</v>
      </c>
      <c r="P21" s="1"/>
      <c r="Q21" s="5">
        <v>19</v>
      </c>
    </row>
    <row r="22" spans="1:17" ht="16.5" thickTop="1" thickBot="1" x14ac:dyDescent="0.3">
      <c r="A22" s="4" t="s">
        <v>12</v>
      </c>
      <c r="B22" s="7">
        <v>4</v>
      </c>
      <c r="C22" s="5">
        <v>0</v>
      </c>
      <c r="D22" s="5"/>
      <c r="E22" s="5"/>
      <c r="F22" s="7">
        <v>1</v>
      </c>
      <c r="G22" s="7">
        <v>3</v>
      </c>
      <c r="H22" s="5"/>
      <c r="I22" s="5"/>
      <c r="J22" s="5"/>
      <c r="K22" s="5"/>
      <c r="L22" s="5"/>
      <c r="M22" s="5"/>
      <c r="N22" s="12">
        <f>SUM(B22:G22)</f>
        <v>8</v>
      </c>
      <c r="O22" s="14">
        <f t="shared" si="0"/>
        <v>5.5999999999999994E-2</v>
      </c>
      <c r="P22" s="1"/>
      <c r="Q22" s="5"/>
    </row>
    <row r="23" spans="1:17" ht="16.5" thickTop="1" thickBot="1" x14ac:dyDescent="0.3">
      <c r="A23" s="4" t="s">
        <v>13</v>
      </c>
      <c r="B23" s="7">
        <v>7</v>
      </c>
      <c r="C23" s="7">
        <v>4</v>
      </c>
      <c r="D23" s="7">
        <v>7</v>
      </c>
      <c r="E23" s="5"/>
      <c r="F23" s="5">
        <v>0</v>
      </c>
      <c r="G23" s="7">
        <v>4</v>
      </c>
      <c r="H23" s="7">
        <v>5</v>
      </c>
      <c r="I23" s="7">
        <v>6</v>
      </c>
      <c r="J23" s="7">
        <v>7</v>
      </c>
      <c r="K23" s="5"/>
      <c r="L23" s="5"/>
      <c r="M23" s="5"/>
      <c r="N23" s="11">
        <f>SUM(B23:D23,G23:J23)</f>
        <v>40</v>
      </c>
      <c r="O23" s="14">
        <f t="shared" si="0"/>
        <v>0.28000000000000003</v>
      </c>
      <c r="P23" s="1"/>
      <c r="Q23" s="5">
        <v>10</v>
      </c>
    </row>
    <row r="24" spans="1:17" ht="16.5" thickTop="1" thickBot="1" x14ac:dyDescent="0.3">
      <c r="A24" s="4" t="s">
        <v>28</v>
      </c>
      <c r="B24" s="7">
        <v>6</v>
      </c>
      <c r="C24" s="7">
        <v>10</v>
      </c>
      <c r="D24" s="7">
        <v>10</v>
      </c>
      <c r="E24" s="7">
        <v>8</v>
      </c>
      <c r="F24" s="7">
        <v>6</v>
      </c>
      <c r="G24" s="5">
        <v>2</v>
      </c>
      <c r="H24" s="5">
        <v>3</v>
      </c>
      <c r="I24" s="7">
        <v>5</v>
      </c>
      <c r="J24" s="7">
        <v>10</v>
      </c>
      <c r="K24" s="5">
        <v>3</v>
      </c>
      <c r="L24" s="5"/>
      <c r="M24" s="5"/>
      <c r="N24" s="11">
        <f>SUM(B24:F24,I24:J24)</f>
        <v>55</v>
      </c>
      <c r="O24" s="14">
        <f t="shared" si="0"/>
        <v>0.38500000000000001</v>
      </c>
      <c r="P24" s="1"/>
      <c r="Q24" s="5">
        <v>11</v>
      </c>
    </row>
    <row r="25" spans="1:17" s="1" customFormat="1" ht="16.5" thickTop="1" thickBot="1" x14ac:dyDescent="0.3">
      <c r="A25" s="4" t="s">
        <v>32</v>
      </c>
      <c r="B25" s="7">
        <v>8</v>
      </c>
      <c r="C25" s="7">
        <v>7</v>
      </c>
      <c r="D25" s="7">
        <v>3</v>
      </c>
      <c r="E25" s="5"/>
      <c r="F25" s="7">
        <v>4</v>
      </c>
      <c r="G25" s="5"/>
      <c r="H25" s="7">
        <v>9</v>
      </c>
      <c r="I25" s="5"/>
      <c r="J25" s="7">
        <v>9</v>
      </c>
      <c r="K25" s="7">
        <v>5</v>
      </c>
      <c r="L25" s="5"/>
      <c r="M25" s="5"/>
      <c r="N25" s="11">
        <f>SUM(B25:K25)</f>
        <v>45</v>
      </c>
      <c r="O25" s="14">
        <f t="shared" si="0"/>
        <v>0.31499999999999995</v>
      </c>
      <c r="Q25" s="5"/>
    </row>
    <row r="26" spans="1:17" ht="16.5" thickTop="1" thickBot="1" x14ac:dyDescent="0.3">
      <c r="A26" s="4" t="s">
        <v>29</v>
      </c>
      <c r="B26" s="7">
        <v>9</v>
      </c>
      <c r="C26" s="7">
        <v>6</v>
      </c>
      <c r="D26" s="5"/>
      <c r="E26" s="7">
        <v>8</v>
      </c>
      <c r="F26" s="5"/>
      <c r="G26" s="7">
        <v>7</v>
      </c>
      <c r="H26" s="7">
        <v>5</v>
      </c>
      <c r="I26" s="7">
        <v>7</v>
      </c>
      <c r="J26" s="7">
        <v>4</v>
      </c>
      <c r="K26" s="5"/>
      <c r="L26" s="5"/>
      <c r="M26" s="5"/>
      <c r="N26" s="11">
        <f>SUM(B26:J26)</f>
        <v>46</v>
      </c>
      <c r="O26" s="14">
        <f t="shared" si="0"/>
        <v>0.32199999999999995</v>
      </c>
      <c r="P26" s="1"/>
      <c r="Q26" s="5">
        <v>19</v>
      </c>
    </row>
    <row r="27" spans="1:17" ht="16.5" thickTop="1" thickBot="1" x14ac:dyDescent="0.3">
      <c r="A27" s="4" t="s">
        <v>14</v>
      </c>
      <c r="B27" s="5"/>
      <c r="C27" s="7">
        <v>10</v>
      </c>
      <c r="D27" s="7">
        <v>8</v>
      </c>
      <c r="E27" s="5"/>
      <c r="F27" s="5"/>
      <c r="G27" s="7">
        <v>7</v>
      </c>
      <c r="H27" s="7">
        <v>3</v>
      </c>
      <c r="I27" s="8">
        <v>0</v>
      </c>
      <c r="J27" s="7">
        <v>4</v>
      </c>
      <c r="K27" s="7">
        <v>3</v>
      </c>
      <c r="L27" s="5"/>
      <c r="M27" s="5"/>
      <c r="N27" s="11">
        <f>SUM(C27:K27)</f>
        <v>35</v>
      </c>
      <c r="O27" s="14">
        <f t="shared" si="0"/>
        <v>0.245</v>
      </c>
      <c r="P27" s="1"/>
      <c r="Q27" s="5">
        <v>15</v>
      </c>
    </row>
    <row r="28" spans="1:17" ht="16.5" thickTop="1" thickBot="1" x14ac:dyDescent="0.3">
      <c r="A28" s="4" t="s">
        <v>15</v>
      </c>
      <c r="B28" s="5"/>
      <c r="C28" s="7">
        <v>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12">
        <f>SUM(C28)</f>
        <v>6</v>
      </c>
      <c r="O28" s="14">
        <f t="shared" si="0"/>
        <v>4.1999999999999996E-2</v>
      </c>
      <c r="P28" s="1"/>
      <c r="Q28" s="5"/>
    </row>
    <row r="29" spans="1:17" ht="16.5" thickTop="1" thickBot="1" x14ac:dyDescent="0.3">
      <c r="A29" s="4" t="s">
        <v>16</v>
      </c>
      <c r="B29" s="7">
        <v>10</v>
      </c>
      <c r="C29" s="9">
        <v>8</v>
      </c>
      <c r="D29" s="7">
        <v>10</v>
      </c>
      <c r="E29" s="7">
        <v>10</v>
      </c>
      <c r="F29" s="5">
        <v>8</v>
      </c>
      <c r="G29" s="7">
        <v>10</v>
      </c>
      <c r="H29" s="7">
        <v>10</v>
      </c>
      <c r="I29" s="5">
        <v>7</v>
      </c>
      <c r="J29" s="7">
        <v>9</v>
      </c>
      <c r="K29" s="7">
        <v>10</v>
      </c>
      <c r="L29" s="5"/>
      <c r="M29" s="5"/>
      <c r="N29" s="11">
        <f>SUM(B29,D29:E29,G29:H29,J29:K29)</f>
        <v>69</v>
      </c>
      <c r="O29" s="14">
        <f t="shared" si="0"/>
        <v>0.48299999999999998</v>
      </c>
      <c r="P29" s="1"/>
      <c r="Q29" s="5">
        <v>22</v>
      </c>
    </row>
    <row r="30" spans="1:17" ht="16.5" thickTop="1" thickBot="1" x14ac:dyDescent="0.3">
      <c r="A30" s="4" t="s">
        <v>17</v>
      </c>
      <c r="B30" s="7">
        <v>4</v>
      </c>
      <c r="C30" s="5"/>
      <c r="D30" s="5"/>
      <c r="E30" s="5">
        <v>0</v>
      </c>
      <c r="F30" s="5">
        <v>0</v>
      </c>
      <c r="G30" s="5"/>
      <c r="H30" s="5"/>
      <c r="I30" s="5"/>
      <c r="J30" s="5"/>
      <c r="K30" s="5"/>
      <c r="L30" s="5"/>
      <c r="M30" s="5"/>
      <c r="N30" s="12">
        <f>SUM(B30:F30)</f>
        <v>4</v>
      </c>
      <c r="O30" s="14">
        <f t="shared" si="0"/>
        <v>2.7999999999999997E-2</v>
      </c>
      <c r="P30" s="1"/>
      <c r="Q30" s="5"/>
    </row>
    <row r="31" spans="1:17" ht="16.5" thickTop="1" thickBot="1" x14ac:dyDescent="0.3">
      <c r="A31" s="4" t="s">
        <v>18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2">
        <v>0</v>
      </c>
      <c r="O31" s="14">
        <f t="shared" si="0"/>
        <v>0</v>
      </c>
      <c r="Q31" s="5"/>
    </row>
    <row r="32" spans="1:17" ht="16.5" thickTop="1" thickBot="1" x14ac:dyDescent="0.3">
      <c r="A32" s="4" t="s">
        <v>30</v>
      </c>
      <c r="B32" s="7">
        <v>8</v>
      </c>
      <c r="C32" s="7">
        <v>10</v>
      </c>
      <c r="D32" s="5"/>
      <c r="E32" s="7">
        <v>6</v>
      </c>
      <c r="F32" s="7">
        <v>4</v>
      </c>
      <c r="G32" s="5"/>
      <c r="H32" s="5">
        <v>0</v>
      </c>
      <c r="I32" s="7">
        <v>7</v>
      </c>
      <c r="J32" s="7">
        <v>9</v>
      </c>
      <c r="K32" s="7">
        <v>4</v>
      </c>
      <c r="L32" s="5"/>
      <c r="M32" s="5"/>
      <c r="N32" s="11">
        <f>SUM(B32:C32,E32:F32,I32:K32)</f>
        <v>48</v>
      </c>
      <c r="O32" s="14">
        <f t="shared" si="0"/>
        <v>0.33599999999999997</v>
      </c>
      <c r="Q32" s="5">
        <v>21</v>
      </c>
    </row>
    <row r="33" spans="1:17" s="1" customFormat="1" ht="16.5" thickTop="1" thickBot="1" x14ac:dyDescent="0.3">
      <c r="A33" s="4" t="s">
        <v>33</v>
      </c>
      <c r="B33" s="7">
        <v>10</v>
      </c>
      <c r="C33" s="5"/>
      <c r="D33" s="5"/>
      <c r="E33" s="5"/>
      <c r="F33" s="7">
        <v>4</v>
      </c>
      <c r="G33" s="5"/>
      <c r="H33" s="5"/>
      <c r="I33" s="5"/>
      <c r="J33" s="5"/>
      <c r="K33" s="5"/>
      <c r="L33" s="5"/>
      <c r="M33" s="5"/>
      <c r="N33" s="12">
        <f>SUM(B33:K33)</f>
        <v>14</v>
      </c>
      <c r="O33" s="14">
        <f t="shared" si="0"/>
        <v>9.799999999999999E-2</v>
      </c>
      <c r="Q33" s="5"/>
    </row>
    <row r="34" spans="1:17" ht="16.5" thickTop="1" thickBot="1" x14ac:dyDescent="0.3">
      <c r="A34" s="4" t="s">
        <v>31</v>
      </c>
      <c r="B34" s="7">
        <v>8</v>
      </c>
      <c r="C34" s="5"/>
      <c r="D34" s="5"/>
      <c r="E34" s="7">
        <v>4</v>
      </c>
      <c r="F34" s="5">
        <v>0</v>
      </c>
      <c r="G34" s="5"/>
      <c r="H34" s="5"/>
      <c r="I34" s="5"/>
      <c r="J34" s="5">
        <v>5</v>
      </c>
      <c r="K34" s="5">
        <v>3</v>
      </c>
      <c r="L34" s="5"/>
      <c r="M34" s="5"/>
      <c r="N34" s="12">
        <f t="shared" ref="N34:N35" si="1">SUM(B34:K34)</f>
        <v>20</v>
      </c>
      <c r="O34" s="14">
        <f t="shared" si="0"/>
        <v>0.14000000000000001</v>
      </c>
      <c r="Q34" s="5">
        <v>22</v>
      </c>
    </row>
    <row r="35" spans="1:17" ht="16.5" thickTop="1" thickBot="1" x14ac:dyDescent="0.3">
      <c r="A35" s="4" t="s">
        <v>34</v>
      </c>
      <c r="B35" s="7">
        <v>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">
        <f t="shared" si="1"/>
        <v>5</v>
      </c>
      <c r="O35" s="14">
        <f t="shared" si="0"/>
        <v>3.5000000000000003E-2</v>
      </c>
      <c r="Q35" s="5"/>
    </row>
    <row r="36" spans="1:17" ht="16.5" thickTop="1" thickBot="1" x14ac:dyDescent="0.3">
      <c r="A36" s="4" t="s">
        <v>36</v>
      </c>
      <c r="B36" s="5"/>
      <c r="C36" s="5"/>
      <c r="D36" s="7">
        <v>6</v>
      </c>
      <c r="E36" s="7">
        <v>9</v>
      </c>
      <c r="F36" s="7">
        <v>3</v>
      </c>
      <c r="G36" s="7">
        <v>8</v>
      </c>
      <c r="H36" s="7">
        <v>8</v>
      </c>
      <c r="I36" s="7">
        <v>9</v>
      </c>
      <c r="J36" s="7">
        <v>7</v>
      </c>
      <c r="K36" s="5">
        <v>0</v>
      </c>
      <c r="L36" s="5"/>
      <c r="M36" s="5"/>
      <c r="N36" s="11">
        <f>SUM(D36:J36)</f>
        <v>50</v>
      </c>
      <c r="O36" s="14">
        <f t="shared" si="0"/>
        <v>0.35</v>
      </c>
      <c r="Q36" s="5"/>
    </row>
    <row r="37" spans="1:17" ht="15.75" thickTop="1" x14ac:dyDescent="0.25"/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abSelected="1" topLeftCell="AI30" workbookViewId="0">
      <selection activeCell="AM34" sqref="AM34"/>
    </sheetView>
  </sheetViews>
  <sheetFormatPr defaultRowHeight="15" x14ac:dyDescent="0.25"/>
  <cols>
    <col min="1" max="1" width="9.140625" style="1" customWidth="1"/>
    <col min="2" max="2" width="6" style="1" hidden="1" customWidth="1"/>
    <col min="3" max="3" width="6.5703125" style="1" hidden="1" customWidth="1"/>
    <col min="4" max="4" width="6.85546875" style="1" hidden="1" customWidth="1"/>
    <col min="5" max="5" width="7.42578125" style="1" hidden="1" customWidth="1"/>
    <col min="6" max="6" width="6.5703125" style="1" hidden="1" customWidth="1"/>
    <col min="7" max="7" width="6.7109375" style="1" hidden="1" customWidth="1"/>
    <col min="8" max="8" width="7.85546875" style="1" hidden="1" customWidth="1"/>
    <col min="9" max="9" width="6" style="1" hidden="1" customWidth="1"/>
    <col min="10" max="11" width="5.7109375" style="1" hidden="1" customWidth="1"/>
    <col min="12" max="12" width="6.5703125" style="1" hidden="1" customWidth="1"/>
    <col min="13" max="13" width="5.5703125" style="13" hidden="1" customWidth="1"/>
    <col min="14" max="15" width="9.140625" style="1" hidden="1" customWidth="1"/>
    <col min="16" max="17" width="7.85546875" style="1" customWidth="1"/>
    <col min="18" max="18" width="6.28515625" style="1" customWidth="1"/>
    <col min="19" max="20" width="9.140625" style="1" customWidth="1"/>
    <col min="21" max="21" width="9.140625" style="14" customWidth="1"/>
    <col min="22" max="22" width="9.140625" style="1" customWidth="1"/>
    <col min="23" max="23" width="9" style="14" customWidth="1"/>
    <col min="24" max="26" width="9.140625" style="1" customWidth="1"/>
    <col min="27" max="27" width="0.140625" style="1" customWidth="1"/>
    <col min="28" max="32" width="9" style="1" customWidth="1"/>
    <col min="33" max="34" width="10" style="1" customWidth="1"/>
    <col min="35" max="36" width="9.140625" style="1"/>
    <col min="37" max="37" width="12.140625" style="1" customWidth="1"/>
    <col min="38" max="38" width="15.28515625" style="1" customWidth="1"/>
    <col min="39" max="39" width="11.28515625" style="1" customWidth="1"/>
    <col min="40" max="16384" width="9.140625" style="1"/>
  </cols>
  <sheetData>
    <row r="1" spans="1:39" ht="15.75" thickBot="1" x14ac:dyDescent="0.3">
      <c r="A1" s="2" t="s">
        <v>0</v>
      </c>
      <c r="B1" s="3">
        <v>42053</v>
      </c>
      <c r="C1" s="3">
        <v>42060</v>
      </c>
      <c r="D1" s="3">
        <v>42067</v>
      </c>
      <c r="E1" s="3">
        <v>42074</v>
      </c>
      <c r="F1" s="3">
        <v>42081</v>
      </c>
      <c r="G1" s="3">
        <v>42088</v>
      </c>
      <c r="H1" s="3">
        <v>42102</v>
      </c>
      <c r="I1" s="3">
        <v>42109</v>
      </c>
      <c r="J1" s="3">
        <v>42116</v>
      </c>
      <c r="K1" s="3">
        <v>42123</v>
      </c>
      <c r="L1" s="3">
        <v>42130</v>
      </c>
      <c r="M1" s="10" t="s">
        <v>37</v>
      </c>
      <c r="P1" s="3" t="s">
        <v>35</v>
      </c>
      <c r="Q1" s="3" t="s">
        <v>40</v>
      </c>
      <c r="R1" s="3" t="s">
        <v>41</v>
      </c>
      <c r="S1" s="3" t="s">
        <v>42</v>
      </c>
      <c r="T1" s="3" t="s">
        <v>38</v>
      </c>
      <c r="U1" s="16" t="s">
        <v>43</v>
      </c>
      <c r="V1" s="3" t="s">
        <v>39</v>
      </c>
      <c r="W1" s="16" t="s">
        <v>44</v>
      </c>
      <c r="X1" s="3" t="s">
        <v>45</v>
      </c>
      <c r="Y1" s="3"/>
      <c r="Z1" s="3" t="s">
        <v>46</v>
      </c>
      <c r="AA1" s="3"/>
      <c r="AB1" s="3" t="s">
        <v>47</v>
      </c>
      <c r="AC1" s="3" t="s">
        <v>51</v>
      </c>
      <c r="AD1" s="3"/>
      <c r="AE1" s="3" t="s">
        <v>52</v>
      </c>
      <c r="AF1" s="3"/>
      <c r="AG1" s="3" t="s">
        <v>53</v>
      </c>
      <c r="AH1" s="3"/>
      <c r="AI1" s="3"/>
      <c r="AJ1" s="3" t="s">
        <v>49</v>
      </c>
      <c r="AK1" s="3" t="s">
        <v>48</v>
      </c>
      <c r="AL1" s="3" t="s">
        <v>54</v>
      </c>
      <c r="AM1" s="3" t="s">
        <v>55</v>
      </c>
    </row>
    <row r="2" spans="1:39" ht="16.5" thickTop="1" thickBot="1" x14ac:dyDescent="0.3">
      <c r="A2" s="4" t="s">
        <v>1</v>
      </c>
      <c r="B2" s="7">
        <v>6</v>
      </c>
      <c r="C2" s="7">
        <v>10</v>
      </c>
      <c r="D2" s="7">
        <v>6</v>
      </c>
      <c r="E2" s="7">
        <v>7</v>
      </c>
      <c r="F2" s="7">
        <v>5</v>
      </c>
      <c r="G2" s="7">
        <v>7</v>
      </c>
      <c r="H2" s="5">
        <v>2</v>
      </c>
      <c r="I2" s="7">
        <v>7</v>
      </c>
      <c r="J2" s="5"/>
      <c r="K2" s="5">
        <v>3</v>
      </c>
      <c r="L2" s="5"/>
      <c r="M2" s="11">
        <f>SUM(B2:G2,I2)</f>
        <v>48</v>
      </c>
      <c r="N2" s="14">
        <f>M2/70</f>
        <v>0.68571428571428572</v>
      </c>
      <c r="O2" s="1">
        <v>1</v>
      </c>
      <c r="P2" s="5">
        <v>17</v>
      </c>
      <c r="Q2" s="15">
        <f>P2/30</f>
        <v>0.56666666666666665</v>
      </c>
      <c r="R2" s="5">
        <v>5</v>
      </c>
      <c r="S2" s="15">
        <f t="shared" ref="S2:S36" si="0">R2/30</f>
        <v>0.16666666666666666</v>
      </c>
      <c r="T2" s="5"/>
      <c r="U2" s="15" t="str">
        <f>IF(T2="","", T2/30)</f>
        <v/>
      </c>
      <c r="V2" s="15">
        <f t="shared" ref="V2:V36" si="1">IF(T2="",(N2+Q2+S2)/3,N2*0.3+Q2*0.3+S2*0.2+U2*0.2  )</f>
        <v>0.47301587301587306</v>
      </c>
      <c r="W2" s="14" t="str">
        <f>IF(T2="",IF(AND(P2&gt;14,R2&gt;14),(N2+Q2+S2)/3,"potzh"),IF(AND(P2&gt;14,R2&gt;14,T2&gt;11),N2*0.3+Q2*0.3+S2*0.2+U2*0.2,"potzh"))</f>
        <v>potzh</v>
      </c>
      <c r="X2" s="18"/>
      <c r="Y2" s="15">
        <f>X2/30</f>
        <v>0</v>
      </c>
      <c r="Z2" s="18">
        <v>6</v>
      </c>
      <c r="AA2" s="15">
        <f>Z2/30</f>
        <v>0.2</v>
      </c>
      <c r="AB2" s="18"/>
      <c r="AC2" s="18"/>
      <c r="AD2" s="15">
        <f>AC2/30</f>
        <v>0</v>
      </c>
      <c r="AE2" s="18">
        <v>15</v>
      </c>
      <c r="AF2" s="15">
        <f>AE2/30</f>
        <v>0.5</v>
      </c>
      <c r="AG2" s="18"/>
      <c r="AH2" s="19">
        <f>AG2/30</f>
        <v>0</v>
      </c>
      <c r="AI2" s="19">
        <f>AG2/30</f>
        <v>0</v>
      </c>
      <c r="AJ2" s="19">
        <f>IF(OR(T2="",AG2=""),(N2+MAX(Q2,Y2)+MAX(S2,AA2))/3,N2*0.3+MAX(Q2,Y2)*0.3+MAX(S2,AA2)*0.2+MAX(U2,AI2)*0.2 )</f>
        <v>0.48412698412698413</v>
      </c>
      <c r="AK2" s="14" t="str">
        <f>IF(T2="",IF(AND(MAX(P2,X2)&gt;14,MAX(R2,Z2)&gt;14),(N2+MAX(Q2,Y2)+MAX(S2,AA2))/3,"pot-potzh"),IF(AND(MAX(P2,X2)&gt;14,MAX(R2,Z2)&gt;14,MAX(T2,AG2)&gt;11),N2*0.3+MAX(Q2,Y2)*0.3+MAX(S2,AA2)*0.2+MAX(U2,AI2)*0.2,"pot-potzh"))</f>
        <v>pot-potzh</v>
      </c>
      <c r="AL2" s="14">
        <f>IF(T2="",IF(AND(MAX(P2,X2,AC2)&gt;14,MAX(R2,Z2,AE2)&gt;14),(N2+MAX(Q2,Y2,AD2)+MAX(S2,AA2,AF2))/3,"nincs meg"),IF(AND(MAX(P2,X2,AC2)&gt;14,MAX(R2,Z2,AE2)&gt;14,MAX(T2,AB2,AG2,)&gt;11),N2*0.3+MAX(Q2,Y2,AD2)*0.3+MAX(S2,AA2,AF2)*0.2+MAX(U2,AI2,AH2)*0.2,"nincs meg"))</f>
        <v>0.58412698412698416</v>
      </c>
      <c r="AM2" s="1">
        <v>2</v>
      </c>
    </row>
    <row r="3" spans="1:39" ht="16.5" thickTop="1" thickBot="1" x14ac:dyDescent="0.3">
      <c r="A3" s="4" t="s">
        <v>20</v>
      </c>
      <c r="B3" s="7">
        <v>10</v>
      </c>
      <c r="C3" s="7">
        <v>10</v>
      </c>
      <c r="D3" s="7">
        <v>8</v>
      </c>
      <c r="E3" s="7">
        <v>5</v>
      </c>
      <c r="F3" s="7">
        <v>7</v>
      </c>
      <c r="G3" s="7">
        <v>6</v>
      </c>
      <c r="H3" s="5">
        <v>0</v>
      </c>
      <c r="I3" s="5"/>
      <c r="J3" s="5">
        <v>0</v>
      </c>
      <c r="K3" s="7">
        <v>7</v>
      </c>
      <c r="L3" s="5">
        <v>0</v>
      </c>
      <c r="M3" s="11">
        <f>SUM(B3:G3,K3)</f>
        <v>53</v>
      </c>
      <c r="N3" s="14">
        <f t="shared" ref="N3:N36" si="2">M3/70</f>
        <v>0.75714285714285712</v>
      </c>
      <c r="O3" s="1">
        <v>2</v>
      </c>
      <c r="P3" s="5">
        <v>18</v>
      </c>
      <c r="Q3" s="15">
        <f t="shared" ref="Q3:Q36" si="3">P3/30</f>
        <v>0.6</v>
      </c>
      <c r="R3" s="5">
        <v>13</v>
      </c>
      <c r="S3" s="15">
        <f t="shared" si="0"/>
        <v>0.43333333333333335</v>
      </c>
      <c r="T3" s="5">
        <v>1</v>
      </c>
      <c r="U3" s="15">
        <f t="shared" ref="U3:U36" si="4">IF(T3="","", T3/30)</f>
        <v>3.3333333333333333E-2</v>
      </c>
      <c r="V3" s="15">
        <f t="shared" si="1"/>
        <v>0.50047619047619052</v>
      </c>
      <c r="W3" s="14" t="str">
        <f>IF(T3="",IF(AND(P2&gt;14,R3&gt;14),(N3+Q3+S3)/3,"potzh"),IF(AND(P3&gt;14,R3&gt;14,T3&gt;11),N3*0.3+Q3*0.3+S3*0.2+U3*0.2,"potzh"))</f>
        <v>potzh</v>
      </c>
      <c r="X3" s="18"/>
      <c r="Y3" s="15">
        <f t="shared" ref="Y3:Y36" si="5">X3/30</f>
        <v>0</v>
      </c>
      <c r="Z3" s="18">
        <v>11</v>
      </c>
      <c r="AA3" s="15">
        <f t="shared" ref="AA3:AA36" si="6">Z3/30</f>
        <v>0.36666666666666664</v>
      </c>
      <c r="AB3" s="18">
        <v>3</v>
      </c>
      <c r="AC3" s="18"/>
      <c r="AD3" s="15">
        <f t="shared" ref="AD3:AD36" si="7">AC3/30</f>
        <v>0</v>
      </c>
      <c r="AE3" s="18">
        <v>18</v>
      </c>
      <c r="AF3" s="15">
        <f t="shared" ref="AF3:AF36" si="8">AE3/30</f>
        <v>0.6</v>
      </c>
      <c r="AG3" s="18">
        <v>12</v>
      </c>
      <c r="AH3" s="19">
        <f t="shared" ref="AH3:AH36" si="9">AG3/30</f>
        <v>0.4</v>
      </c>
      <c r="AI3" s="19">
        <f t="shared" ref="AI3:AI36" si="10">AB3/30</f>
        <v>0.1</v>
      </c>
      <c r="AJ3" s="19">
        <f t="shared" ref="AJ3:AJ36" si="11">IF(OR(T3="",AB3=""),(N3+MAX(Q3,Y3)+MAX(S3,AA3))/3,N3*0.3+MAX(Q3,Y3)*0.3+MAX(S3,AA3)*0.2+MAX(U3,AI3)*0.2 )</f>
        <v>0.51380952380952383</v>
      </c>
      <c r="AK3" s="14" t="str">
        <f>IF(T3="",IF(AND(MAX(P3,X3)&gt;14,MAX(R3,Z3)&gt;14),(N3+MAX(Q3,Y3)+MAX(S3,AA3))/3,"pot-potzh"),IF(AND(MAX(P3,X3)&gt;14,MAX(R3,Z3)&gt;14,MAX(T3,AB3)&gt;11),N3*0.3+MAX(Q3,Y3)*0.3+MAX(S3,AA3)*0.2+MAX(U3,AI3)*0.2,"pot-potzh"))</f>
        <v>pot-potzh</v>
      </c>
      <c r="AL3" s="14">
        <f t="shared" ref="AL3:AL36" si="12">IF(T3="",IF(AND(MAX(P3,X3,AC3)&gt;14,MAX(R3,Z3,AE3)&gt;14),(N3+MAX(Q3,Y3,AD3)+MAX(S3,AA3,AF3))/3,"nincs meg"),IF(AND(MAX(P3,X3,AC3)&gt;14,MAX(R3,Z3,AE3)&gt;14,MAX(T3,AB3,AG3,)&gt;11),N3*0.3+MAX(Q3,Y3,AD3)*0.3+MAX(S3,AA3,AF3)*0.2+MAX(U3,AI3,AH3)*0.2,"nincs meg"))</f>
        <v>0.60714285714285721</v>
      </c>
      <c r="AM3" s="1">
        <v>3</v>
      </c>
    </row>
    <row r="4" spans="1:39" ht="16.5" thickTop="1" thickBot="1" x14ac:dyDescent="0.3">
      <c r="A4" s="4" t="s">
        <v>21</v>
      </c>
      <c r="B4" s="7">
        <v>10</v>
      </c>
      <c r="C4" s="7">
        <v>9</v>
      </c>
      <c r="D4" s="7">
        <v>10</v>
      </c>
      <c r="E4" s="7">
        <v>9</v>
      </c>
      <c r="F4" s="7">
        <v>10</v>
      </c>
      <c r="G4" s="5">
        <v>7</v>
      </c>
      <c r="H4" s="5">
        <v>4</v>
      </c>
      <c r="I4" s="7">
        <v>9</v>
      </c>
      <c r="J4" s="5">
        <v>5</v>
      </c>
      <c r="K4" s="7">
        <v>10</v>
      </c>
      <c r="L4" s="5"/>
      <c r="M4" s="11">
        <f>SUM(B4:F4,I4,K4)</f>
        <v>67</v>
      </c>
      <c r="N4" s="14">
        <f t="shared" si="2"/>
        <v>0.95714285714285718</v>
      </c>
      <c r="O4" s="1">
        <v>3</v>
      </c>
      <c r="P4" s="5">
        <v>25</v>
      </c>
      <c r="Q4" s="15">
        <f t="shared" si="3"/>
        <v>0.83333333333333337</v>
      </c>
      <c r="R4" s="5">
        <v>15</v>
      </c>
      <c r="S4" s="15">
        <f t="shared" si="0"/>
        <v>0.5</v>
      </c>
      <c r="T4" s="5">
        <v>12</v>
      </c>
      <c r="U4" s="15">
        <f t="shared" si="4"/>
        <v>0.4</v>
      </c>
      <c r="V4" s="15">
        <f>IF(T4="",IF(AND(P4&gt;14,R4&gt;14),(N4+Q4+S4)/3,"potzh"),IF(AND(P4&gt;14,R4&gt;14, T4&gt;11), N4*0.3+Q4*0.3+S4*0.2+U4*0.2,  "potzh"))</f>
        <v>0.71714285714285708</v>
      </c>
      <c r="W4" s="14">
        <f>IF(T4="",IF(AND(P4&gt;14,R4&gt;14),(N4+Q4+S4)/3,"potzh"),IF(AND(P4&gt;14,R4&gt;14, T4&gt;11), N4*0.3+Q4*0.3+S4*0.2+U4*0.2,  "potzh"))</f>
        <v>0.71714285714285708</v>
      </c>
      <c r="X4" s="18"/>
      <c r="Y4" s="15">
        <f t="shared" si="5"/>
        <v>0</v>
      </c>
      <c r="Z4" s="18"/>
      <c r="AA4" s="15">
        <f t="shared" si="6"/>
        <v>0</v>
      </c>
      <c r="AB4" s="18"/>
      <c r="AC4" s="18"/>
      <c r="AD4" s="15">
        <f t="shared" si="7"/>
        <v>0</v>
      </c>
      <c r="AE4" s="18"/>
      <c r="AF4" s="15">
        <f t="shared" si="8"/>
        <v>0</v>
      </c>
      <c r="AG4" s="18"/>
      <c r="AH4" s="19">
        <f t="shared" si="9"/>
        <v>0</v>
      </c>
      <c r="AI4" s="19">
        <f t="shared" si="10"/>
        <v>0</v>
      </c>
      <c r="AJ4" s="19">
        <f t="shared" si="11"/>
        <v>0.76349206349206344</v>
      </c>
      <c r="AK4" s="14">
        <f>IF(T4="",IF(AND(MAX(P4,X4)&gt;14,MAX(R4,Z4)&gt;14),(N4+MAX(Q4,Y4)+MAX(S4,AA4))/3,"pot-potzh"),IF(AND(MAX(P4,X4)&gt;14,MAX(R4,Z4)&gt;14,MAX(T4,AB4)&gt;11),N4*0.3+MAX(Q4,Y4)*0.3+MAX(S4,AA4)*0.2+MAX(U4,AI4)*0.2,"pot-potzh"))</f>
        <v>0.71714285714285708</v>
      </c>
      <c r="AL4" s="14">
        <f t="shared" si="12"/>
        <v>0.71714285714285708</v>
      </c>
      <c r="AM4" s="1">
        <v>3</v>
      </c>
    </row>
    <row r="5" spans="1:39" ht="16.5" thickTop="1" thickBot="1" x14ac:dyDescent="0.3">
      <c r="A5" s="4" t="s">
        <v>2</v>
      </c>
      <c r="B5" s="7">
        <v>9</v>
      </c>
      <c r="C5" s="7">
        <v>9</v>
      </c>
      <c r="D5" s="7">
        <v>8</v>
      </c>
      <c r="E5" s="7">
        <v>7</v>
      </c>
      <c r="F5" s="7">
        <v>9</v>
      </c>
      <c r="G5" s="5">
        <v>3</v>
      </c>
      <c r="H5" s="5"/>
      <c r="I5" s="7">
        <v>7</v>
      </c>
      <c r="J5" s="7">
        <v>6</v>
      </c>
      <c r="K5" s="5"/>
      <c r="L5" s="5"/>
      <c r="M5" s="11">
        <f>SUM(B5:F5,I5:J5)</f>
        <v>55</v>
      </c>
      <c r="N5" s="14">
        <f t="shared" si="2"/>
        <v>0.7857142857142857</v>
      </c>
      <c r="O5" s="1">
        <v>4</v>
      </c>
      <c r="P5" s="5">
        <v>10</v>
      </c>
      <c r="Q5" s="15">
        <f t="shared" si="3"/>
        <v>0.33333333333333331</v>
      </c>
      <c r="R5" s="5">
        <v>9</v>
      </c>
      <c r="S5" s="15">
        <f t="shared" si="0"/>
        <v>0.3</v>
      </c>
      <c r="T5" s="5"/>
      <c r="U5" s="15" t="str">
        <f t="shared" si="4"/>
        <v/>
      </c>
      <c r="V5" s="15">
        <f t="shared" si="1"/>
        <v>0.47301587301587306</v>
      </c>
      <c r="W5" s="14" t="str">
        <f t="shared" ref="W5:W36" si="13">IF(T5="",IF(AND(P5&gt;14,R5&gt;14),(N5+Q5+S5)/3,"potzh"),IF(AND(P5&gt;14,R5&gt;14, T5&gt;11), N5*0.3+Q5*0.3+S5*0.2+U5*0.2,  "potzh"))</f>
        <v>potzh</v>
      </c>
      <c r="X5" s="18">
        <v>15</v>
      </c>
      <c r="Y5" s="15">
        <f t="shared" si="5"/>
        <v>0.5</v>
      </c>
      <c r="Z5" s="18">
        <v>9</v>
      </c>
      <c r="AA5" s="15">
        <f t="shared" si="6"/>
        <v>0.3</v>
      </c>
      <c r="AB5" s="18"/>
      <c r="AC5" s="18"/>
      <c r="AD5" s="15">
        <f t="shared" si="7"/>
        <v>0</v>
      </c>
      <c r="AE5" s="18">
        <v>15</v>
      </c>
      <c r="AF5" s="15">
        <f t="shared" si="8"/>
        <v>0.5</v>
      </c>
      <c r="AG5" s="18"/>
      <c r="AH5" s="19">
        <f t="shared" si="9"/>
        <v>0</v>
      </c>
      <c r="AI5" s="19">
        <f t="shared" si="10"/>
        <v>0</v>
      </c>
      <c r="AJ5" s="19">
        <f t="shared" si="11"/>
        <v>0.52857142857142858</v>
      </c>
      <c r="AK5" s="14" t="str">
        <f>IF(T5="",IF(AND(MAX(P5,X5)&gt;14,MAX(R5,Z5)&gt;14),(N5+MAX(Q5,Y5)+MAX(S5,AA5))/3,"pot-potzh"),IF(AND(MAX(P5,X5)&gt;14,MAX(R5,Z5)&gt;14,MAX(T5,AB5)&gt;11),N5*0.3+MAX(Q5,Y5)*0.3+MAX(S5,AA5)*0.2+MAX(U5,AI5)*0.2,"pot-potzh"))</f>
        <v>pot-potzh</v>
      </c>
      <c r="AL5" s="14">
        <f t="shared" si="12"/>
        <v>0.59523809523809523</v>
      </c>
      <c r="AM5" s="1">
        <v>2</v>
      </c>
    </row>
    <row r="6" spans="1:39" ht="16.5" thickTop="1" thickBot="1" x14ac:dyDescent="0.3">
      <c r="A6" s="4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1">
        <v>0</v>
      </c>
      <c r="N6" s="14">
        <f t="shared" si="2"/>
        <v>0</v>
      </c>
      <c r="O6" s="1">
        <v>5</v>
      </c>
      <c r="P6" s="5"/>
      <c r="Q6" s="15">
        <f t="shared" si="3"/>
        <v>0</v>
      </c>
      <c r="R6" s="5"/>
      <c r="S6" s="15">
        <f t="shared" si="0"/>
        <v>0</v>
      </c>
      <c r="T6" s="5"/>
      <c r="U6" s="15" t="str">
        <f t="shared" si="4"/>
        <v/>
      </c>
      <c r="V6" s="15">
        <f t="shared" si="1"/>
        <v>0</v>
      </c>
      <c r="W6" s="14" t="str">
        <f t="shared" si="13"/>
        <v>potzh</v>
      </c>
      <c r="X6" s="18"/>
      <c r="Y6" s="15">
        <f t="shared" si="5"/>
        <v>0</v>
      </c>
      <c r="Z6" s="18"/>
      <c r="AA6" s="15">
        <f t="shared" si="6"/>
        <v>0</v>
      </c>
      <c r="AB6" s="18"/>
      <c r="AC6" s="18"/>
      <c r="AD6" s="15">
        <f t="shared" si="7"/>
        <v>0</v>
      </c>
      <c r="AE6" s="18"/>
      <c r="AF6" s="15">
        <f t="shared" si="8"/>
        <v>0</v>
      </c>
      <c r="AG6" s="18"/>
      <c r="AH6" s="19">
        <f t="shared" si="9"/>
        <v>0</v>
      </c>
      <c r="AI6" s="19">
        <f t="shared" si="10"/>
        <v>0</v>
      </c>
      <c r="AJ6" s="19">
        <f t="shared" si="11"/>
        <v>0</v>
      </c>
      <c r="AK6" s="14" t="s">
        <v>50</v>
      </c>
      <c r="AL6" s="14" t="str">
        <f t="shared" si="12"/>
        <v>nincs meg</v>
      </c>
      <c r="AM6" s="1">
        <v>1</v>
      </c>
    </row>
    <row r="7" spans="1:39" ht="16.5" thickTop="1" thickBot="1" x14ac:dyDescent="0.3">
      <c r="A7" s="4" t="s">
        <v>22</v>
      </c>
      <c r="B7" s="7">
        <v>9</v>
      </c>
      <c r="C7" s="7">
        <v>10</v>
      </c>
      <c r="D7" s="7">
        <v>8</v>
      </c>
      <c r="E7" s="7">
        <v>10</v>
      </c>
      <c r="F7" s="5"/>
      <c r="G7" s="5"/>
      <c r="H7" s="7">
        <v>2</v>
      </c>
      <c r="I7" s="7">
        <v>7</v>
      </c>
      <c r="J7" s="7">
        <v>7</v>
      </c>
      <c r="K7" s="5"/>
      <c r="L7" s="5"/>
      <c r="M7" s="11">
        <f>SUM(B7:E7,H7:J7)</f>
        <v>53</v>
      </c>
      <c r="N7" s="14">
        <f t="shared" si="2"/>
        <v>0.75714285714285712</v>
      </c>
      <c r="O7" s="1">
        <v>6</v>
      </c>
      <c r="P7" s="5">
        <v>16</v>
      </c>
      <c r="Q7" s="15">
        <f t="shared" si="3"/>
        <v>0.53333333333333333</v>
      </c>
      <c r="R7" s="5"/>
      <c r="S7" s="15">
        <f t="shared" si="0"/>
        <v>0</v>
      </c>
      <c r="T7" s="5"/>
      <c r="U7" s="15" t="str">
        <f t="shared" si="4"/>
        <v/>
      </c>
      <c r="V7" s="15">
        <f t="shared" si="1"/>
        <v>0.43015873015873013</v>
      </c>
      <c r="W7" s="14" t="str">
        <f t="shared" si="13"/>
        <v>potzh</v>
      </c>
      <c r="X7" s="18"/>
      <c r="Y7" s="15">
        <f t="shared" si="5"/>
        <v>0</v>
      </c>
      <c r="Z7" s="18">
        <v>7</v>
      </c>
      <c r="AA7" s="15">
        <f t="shared" si="6"/>
        <v>0.23333333333333334</v>
      </c>
      <c r="AB7" s="18"/>
      <c r="AC7" s="18"/>
      <c r="AD7" s="15">
        <f t="shared" si="7"/>
        <v>0</v>
      </c>
      <c r="AE7" s="18"/>
      <c r="AF7" s="15">
        <f t="shared" si="8"/>
        <v>0</v>
      </c>
      <c r="AG7" s="18"/>
      <c r="AH7" s="19">
        <f t="shared" si="9"/>
        <v>0</v>
      </c>
      <c r="AI7" s="19">
        <f t="shared" si="10"/>
        <v>0</v>
      </c>
      <c r="AJ7" s="19">
        <f t="shared" si="11"/>
        <v>0.50793650793650791</v>
      </c>
      <c r="AK7" s="14" t="str">
        <f t="shared" ref="AK7:AK14" si="14">IF(T7="",IF(AND(MAX(P7,X7)&gt;14,MAX(R7,Z7)&gt;14),(N7+MAX(Q7,Y7)+MAX(S7,AA7))/3,"pot-potzh"),IF(AND(MAX(P7,X7)&gt;14,MAX(R7,Z7)&gt;14,MAX(T7,AB7)&gt;11),N7*0.3+MAX(Q7,Y7)*0.3+MAX(S7,AA7)*0.2+MAX(U7,AI7)*0.2,"pot-potzh"))</f>
        <v>pot-potzh</v>
      </c>
      <c r="AL7" s="14" t="str">
        <f t="shared" si="12"/>
        <v>nincs meg</v>
      </c>
      <c r="AM7" s="1">
        <v>1</v>
      </c>
    </row>
    <row r="8" spans="1:39" ht="16.5" thickTop="1" thickBot="1" x14ac:dyDescent="0.3">
      <c r="A8" s="4" t="s">
        <v>4</v>
      </c>
      <c r="B8" s="5"/>
      <c r="C8" s="7">
        <v>6</v>
      </c>
      <c r="D8" s="7">
        <v>8</v>
      </c>
      <c r="E8" s="7">
        <v>7</v>
      </c>
      <c r="F8" s="7">
        <v>9</v>
      </c>
      <c r="G8" s="7">
        <v>7</v>
      </c>
      <c r="H8" s="7">
        <v>4</v>
      </c>
      <c r="I8" s="7">
        <v>6</v>
      </c>
      <c r="J8" s="5">
        <v>4</v>
      </c>
      <c r="K8" s="5">
        <v>3</v>
      </c>
      <c r="L8" s="5"/>
      <c r="M8" s="11">
        <f>SUM(C8:I8)</f>
        <v>47</v>
      </c>
      <c r="N8" s="14">
        <f t="shared" si="2"/>
        <v>0.67142857142857137</v>
      </c>
      <c r="O8" s="1">
        <v>7</v>
      </c>
      <c r="P8" s="5">
        <v>15</v>
      </c>
      <c r="Q8" s="15">
        <f t="shared" si="3"/>
        <v>0.5</v>
      </c>
      <c r="R8" s="5">
        <v>2</v>
      </c>
      <c r="S8" s="15">
        <f t="shared" si="0"/>
        <v>6.6666666666666666E-2</v>
      </c>
      <c r="T8" s="5"/>
      <c r="U8" s="15" t="str">
        <f t="shared" si="4"/>
        <v/>
      </c>
      <c r="V8" s="15">
        <f t="shared" si="1"/>
        <v>0.41269841269841262</v>
      </c>
      <c r="W8" s="14" t="str">
        <f t="shared" si="13"/>
        <v>potzh</v>
      </c>
      <c r="X8" s="18"/>
      <c r="Y8" s="15">
        <f t="shared" si="5"/>
        <v>0</v>
      </c>
      <c r="Z8" s="18">
        <v>6</v>
      </c>
      <c r="AA8" s="15">
        <f t="shared" si="6"/>
        <v>0.2</v>
      </c>
      <c r="AB8" s="18"/>
      <c r="AC8" s="18"/>
      <c r="AD8" s="15">
        <f t="shared" si="7"/>
        <v>0</v>
      </c>
      <c r="AE8" s="18">
        <v>15</v>
      </c>
      <c r="AF8" s="15">
        <f t="shared" si="8"/>
        <v>0.5</v>
      </c>
      <c r="AG8" s="18"/>
      <c r="AH8" s="19">
        <f t="shared" si="9"/>
        <v>0</v>
      </c>
      <c r="AI8" s="19">
        <f t="shared" si="10"/>
        <v>0</v>
      </c>
      <c r="AJ8" s="19">
        <f t="shared" si="11"/>
        <v>0.45714285714285707</v>
      </c>
      <c r="AK8" s="14" t="str">
        <f t="shared" si="14"/>
        <v>pot-potzh</v>
      </c>
      <c r="AL8" s="14">
        <f t="shared" si="12"/>
        <v>0.55714285714285705</v>
      </c>
      <c r="AM8" s="1">
        <v>2</v>
      </c>
    </row>
    <row r="9" spans="1:39" ht="16.5" thickTop="1" thickBot="1" x14ac:dyDescent="0.3">
      <c r="A9" s="4" t="s">
        <v>5</v>
      </c>
      <c r="B9" s="7">
        <v>10</v>
      </c>
      <c r="C9" s="7">
        <v>10</v>
      </c>
      <c r="D9" s="5"/>
      <c r="E9" s="7">
        <v>8</v>
      </c>
      <c r="F9" s="5">
        <v>6</v>
      </c>
      <c r="G9" s="7">
        <v>7</v>
      </c>
      <c r="H9" s="7">
        <v>7</v>
      </c>
      <c r="I9" s="7">
        <v>7</v>
      </c>
      <c r="J9" s="5"/>
      <c r="K9" s="7">
        <v>7</v>
      </c>
      <c r="L9" s="5"/>
      <c r="M9" s="11">
        <f>SUM(B9:C9,E9,G9:I9,K9)</f>
        <v>56</v>
      </c>
      <c r="N9" s="14">
        <f t="shared" si="2"/>
        <v>0.8</v>
      </c>
      <c r="P9" s="5">
        <v>22</v>
      </c>
      <c r="Q9" s="15">
        <f t="shared" si="3"/>
        <v>0.73333333333333328</v>
      </c>
      <c r="R9" s="5">
        <v>11</v>
      </c>
      <c r="S9" s="15">
        <f t="shared" si="0"/>
        <v>0.36666666666666664</v>
      </c>
      <c r="T9" s="5"/>
      <c r="U9" s="15" t="str">
        <f t="shared" si="4"/>
        <v/>
      </c>
      <c r="V9" s="15">
        <f t="shared" si="1"/>
        <v>0.6333333333333333</v>
      </c>
      <c r="W9" s="14" t="str">
        <f t="shared" si="13"/>
        <v>potzh</v>
      </c>
      <c r="X9" s="18"/>
      <c r="Y9" s="15">
        <f t="shared" si="5"/>
        <v>0</v>
      </c>
      <c r="Z9" s="18">
        <v>5</v>
      </c>
      <c r="AA9" s="15">
        <f t="shared" si="6"/>
        <v>0.16666666666666666</v>
      </c>
      <c r="AB9" s="18"/>
      <c r="AC9" s="18"/>
      <c r="AD9" s="15">
        <f t="shared" si="7"/>
        <v>0</v>
      </c>
      <c r="AE9" s="18">
        <v>18</v>
      </c>
      <c r="AF9" s="15">
        <f t="shared" si="8"/>
        <v>0.6</v>
      </c>
      <c r="AG9" s="18"/>
      <c r="AH9" s="19">
        <f t="shared" si="9"/>
        <v>0</v>
      </c>
      <c r="AI9" s="19">
        <f t="shared" si="10"/>
        <v>0</v>
      </c>
      <c r="AJ9" s="19">
        <f t="shared" si="11"/>
        <v>0.6333333333333333</v>
      </c>
      <c r="AK9" s="14" t="str">
        <f t="shared" si="14"/>
        <v>pot-potzh</v>
      </c>
      <c r="AL9" s="14">
        <f t="shared" si="12"/>
        <v>0.71111111111111114</v>
      </c>
      <c r="AM9" s="1">
        <v>3</v>
      </c>
    </row>
    <row r="10" spans="1:39" ht="16.5" thickTop="1" thickBot="1" x14ac:dyDescent="0.3">
      <c r="A10" s="4" t="s">
        <v>6</v>
      </c>
      <c r="B10" s="7">
        <v>5</v>
      </c>
      <c r="C10" s="7">
        <v>8</v>
      </c>
      <c r="D10" s="7">
        <v>7</v>
      </c>
      <c r="E10" s="5">
        <v>0</v>
      </c>
      <c r="F10" s="7">
        <v>7</v>
      </c>
      <c r="G10" s="7">
        <v>1</v>
      </c>
      <c r="H10" s="5">
        <v>0</v>
      </c>
      <c r="I10" s="7">
        <v>6</v>
      </c>
      <c r="J10" s="7">
        <v>8</v>
      </c>
      <c r="K10" s="5"/>
      <c r="L10" s="5"/>
      <c r="M10" s="11">
        <f>SUM(B10:D10,F10:G10,I10:J10)</f>
        <v>42</v>
      </c>
      <c r="N10" s="14">
        <f t="shared" si="2"/>
        <v>0.6</v>
      </c>
      <c r="P10" s="5">
        <v>20</v>
      </c>
      <c r="Q10" s="15">
        <f t="shared" si="3"/>
        <v>0.66666666666666663</v>
      </c>
      <c r="R10" s="5">
        <v>15</v>
      </c>
      <c r="S10" s="15">
        <f t="shared" si="0"/>
        <v>0.5</v>
      </c>
      <c r="T10" s="5"/>
      <c r="U10" s="15" t="str">
        <f t="shared" si="4"/>
        <v/>
      </c>
      <c r="V10" s="15">
        <f t="shared" si="1"/>
        <v>0.58888888888888891</v>
      </c>
      <c r="W10" s="14">
        <f t="shared" si="13"/>
        <v>0.58888888888888891</v>
      </c>
      <c r="X10" s="18"/>
      <c r="Y10" s="15">
        <f t="shared" si="5"/>
        <v>0</v>
      </c>
      <c r="Z10" s="18"/>
      <c r="AA10" s="15">
        <f t="shared" si="6"/>
        <v>0</v>
      </c>
      <c r="AB10" s="18"/>
      <c r="AC10" s="18"/>
      <c r="AD10" s="15">
        <f t="shared" si="7"/>
        <v>0</v>
      </c>
      <c r="AE10" s="18"/>
      <c r="AF10" s="15">
        <f t="shared" si="8"/>
        <v>0</v>
      </c>
      <c r="AG10" s="18"/>
      <c r="AH10" s="19">
        <f t="shared" si="9"/>
        <v>0</v>
      </c>
      <c r="AI10" s="19">
        <f t="shared" si="10"/>
        <v>0</v>
      </c>
      <c r="AJ10" s="19">
        <f t="shared" si="11"/>
        <v>0.58888888888888891</v>
      </c>
      <c r="AK10" s="14">
        <f t="shared" si="14"/>
        <v>0.58888888888888891</v>
      </c>
      <c r="AL10" s="14">
        <f t="shared" si="12"/>
        <v>0.58888888888888891</v>
      </c>
      <c r="AM10" s="1">
        <v>2</v>
      </c>
    </row>
    <row r="11" spans="1:39" ht="16.5" thickTop="1" thickBot="1" x14ac:dyDescent="0.3">
      <c r="A11" s="4" t="s">
        <v>23</v>
      </c>
      <c r="B11" s="7">
        <v>7</v>
      </c>
      <c r="C11" s="7">
        <v>10</v>
      </c>
      <c r="D11" s="5"/>
      <c r="E11" s="7">
        <v>8</v>
      </c>
      <c r="F11" s="5"/>
      <c r="G11" s="5"/>
      <c r="H11" s="5"/>
      <c r="I11" s="7">
        <v>7</v>
      </c>
      <c r="J11" s="5"/>
      <c r="K11" s="5"/>
      <c r="L11" s="5"/>
      <c r="M11" s="11">
        <f>SUM(B11:I11)</f>
        <v>32</v>
      </c>
      <c r="N11" s="14">
        <f t="shared" si="2"/>
        <v>0.45714285714285713</v>
      </c>
      <c r="P11" s="5">
        <v>21</v>
      </c>
      <c r="Q11" s="15">
        <f t="shared" si="3"/>
        <v>0.7</v>
      </c>
      <c r="R11" s="5"/>
      <c r="S11" s="15">
        <f t="shared" si="0"/>
        <v>0</v>
      </c>
      <c r="T11" s="5"/>
      <c r="U11" s="15" t="str">
        <f t="shared" si="4"/>
        <v/>
      </c>
      <c r="V11" s="15">
        <f t="shared" si="1"/>
        <v>0.38571428571428568</v>
      </c>
      <c r="W11" s="14" t="str">
        <f t="shared" si="13"/>
        <v>potzh</v>
      </c>
      <c r="X11" s="18"/>
      <c r="Y11" s="15">
        <f t="shared" si="5"/>
        <v>0</v>
      </c>
      <c r="Z11" s="18">
        <v>4</v>
      </c>
      <c r="AA11" s="15">
        <f t="shared" si="6"/>
        <v>0.13333333333333333</v>
      </c>
      <c r="AB11" s="18"/>
      <c r="AC11" s="18"/>
      <c r="AD11" s="15">
        <f t="shared" si="7"/>
        <v>0</v>
      </c>
      <c r="AE11" s="18">
        <v>4</v>
      </c>
      <c r="AF11" s="15">
        <f t="shared" si="8"/>
        <v>0.13333333333333333</v>
      </c>
      <c r="AG11" s="18">
        <v>9</v>
      </c>
      <c r="AH11" s="19">
        <f t="shared" si="9"/>
        <v>0.3</v>
      </c>
      <c r="AI11" s="19">
        <f t="shared" si="10"/>
        <v>0</v>
      </c>
      <c r="AJ11" s="19">
        <f t="shared" si="11"/>
        <v>0.43015873015873013</v>
      </c>
      <c r="AK11" s="14" t="str">
        <f t="shared" si="14"/>
        <v>pot-potzh</v>
      </c>
      <c r="AL11" s="14" t="str">
        <f t="shared" si="12"/>
        <v>nincs meg</v>
      </c>
      <c r="AM11" s="1">
        <v>1</v>
      </c>
    </row>
    <row r="12" spans="1:39" ht="16.5" thickTop="1" thickBot="1" x14ac:dyDescent="0.3">
      <c r="A12" s="4" t="s">
        <v>7</v>
      </c>
      <c r="B12" s="7">
        <v>8</v>
      </c>
      <c r="C12" s="7">
        <v>6</v>
      </c>
      <c r="D12" s="5"/>
      <c r="E12" s="5">
        <v>0</v>
      </c>
      <c r="F12" s="7">
        <v>4</v>
      </c>
      <c r="G12" s="7">
        <v>3</v>
      </c>
      <c r="H12" s="7">
        <v>6</v>
      </c>
      <c r="I12" s="7">
        <v>7</v>
      </c>
      <c r="J12" s="7">
        <v>5</v>
      </c>
      <c r="K12" s="5"/>
      <c r="L12" s="5"/>
      <c r="M12" s="11">
        <f>SUM(B12:J12)</f>
        <v>39</v>
      </c>
      <c r="N12" s="14">
        <f t="shared" si="2"/>
        <v>0.55714285714285716</v>
      </c>
      <c r="P12" s="5">
        <v>15</v>
      </c>
      <c r="Q12" s="15">
        <f t="shared" si="3"/>
        <v>0.5</v>
      </c>
      <c r="R12" s="5">
        <v>15</v>
      </c>
      <c r="S12" s="15">
        <f t="shared" si="0"/>
        <v>0.5</v>
      </c>
      <c r="T12" s="5"/>
      <c r="U12" s="15" t="str">
        <f t="shared" si="4"/>
        <v/>
      </c>
      <c r="V12" s="15">
        <f t="shared" si="1"/>
        <v>0.51904761904761909</v>
      </c>
      <c r="W12" s="14">
        <f t="shared" si="13"/>
        <v>0.51904761904761909</v>
      </c>
      <c r="X12" s="18"/>
      <c r="Y12" s="15">
        <f t="shared" si="5"/>
        <v>0</v>
      </c>
      <c r="Z12" s="18"/>
      <c r="AA12" s="15">
        <f t="shared" si="6"/>
        <v>0</v>
      </c>
      <c r="AB12" s="18"/>
      <c r="AC12" s="18"/>
      <c r="AD12" s="15">
        <f t="shared" si="7"/>
        <v>0</v>
      </c>
      <c r="AE12" s="18"/>
      <c r="AF12" s="15">
        <f t="shared" si="8"/>
        <v>0</v>
      </c>
      <c r="AG12" s="18"/>
      <c r="AH12" s="19">
        <f t="shared" si="9"/>
        <v>0</v>
      </c>
      <c r="AI12" s="19">
        <f t="shared" si="10"/>
        <v>0</v>
      </c>
      <c r="AJ12" s="19">
        <f t="shared" si="11"/>
        <v>0.51904761904761909</v>
      </c>
      <c r="AK12" s="14">
        <f t="shared" si="14"/>
        <v>0.51904761904761909</v>
      </c>
      <c r="AL12" s="14">
        <f t="shared" si="12"/>
        <v>0.51904761904761909</v>
      </c>
      <c r="AM12" s="1">
        <v>2</v>
      </c>
    </row>
    <row r="13" spans="1:39" ht="16.5" thickTop="1" thickBot="1" x14ac:dyDescent="0.3">
      <c r="A13" s="4" t="s">
        <v>8</v>
      </c>
      <c r="B13" s="7">
        <v>6</v>
      </c>
      <c r="C13" s="7">
        <v>7</v>
      </c>
      <c r="D13" s="5"/>
      <c r="E13" s="7">
        <v>6</v>
      </c>
      <c r="F13" s="7">
        <v>4</v>
      </c>
      <c r="G13" s="7">
        <v>2</v>
      </c>
      <c r="H13" s="7">
        <v>2</v>
      </c>
      <c r="I13" s="8">
        <v>0</v>
      </c>
      <c r="J13" s="5"/>
      <c r="K13" s="5"/>
      <c r="L13" s="5"/>
      <c r="M13" s="11">
        <f>SUM(B13:I13)</f>
        <v>27</v>
      </c>
      <c r="N13" s="14">
        <f t="shared" si="2"/>
        <v>0.38571428571428573</v>
      </c>
      <c r="P13" s="5">
        <v>24</v>
      </c>
      <c r="Q13" s="15">
        <f t="shared" si="3"/>
        <v>0.8</v>
      </c>
      <c r="R13" s="5"/>
      <c r="S13" s="15">
        <f t="shared" si="0"/>
        <v>0</v>
      </c>
      <c r="T13" s="5"/>
      <c r="U13" s="15" t="str">
        <f t="shared" si="4"/>
        <v/>
      </c>
      <c r="V13" s="15">
        <f t="shared" si="1"/>
        <v>0.39523809523809522</v>
      </c>
      <c r="W13" s="14" t="str">
        <f t="shared" si="13"/>
        <v>potzh</v>
      </c>
      <c r="X13" s="18"/>
      <c r="Y13" s="15">
        <f t="shared" si="5"/>
        <v>0</v>
      </c>
      <c r="Z13" s="18"/>
      <c r="AA13" s="15">
        <f t="shared" si="6"/>
        <v>0</v>
      </c>
      <c r="AB13" s="18"/>
      <c r="AC13" s="18"/>
      <c r="AD13" s="15">
        <f t="shared" si="7"/>
        <v>0</v>
      </c>
      <c r="AE13" s="18"/>
      <c r="AF13" s="15">
        <f t="shared" si="8"/>
        <v>0</v>
      </c>
      <c r="AG13" s="18"/>
      <c r="AH13" s="19">
        <f t="shared" si="9"/>
        <v>0</v>
      </c>
      <c r="AI13" s="19">
        <f t="shared" si="10"/>
        <v>0</v>
      </c>
      <c r="AJ13" s="19">
        <f t="shared" si="11"/>
        <v>0.39523809523809522</v>
      </c>
      <c r="AK13" s="14" t="str">
        <f t="shared" si="14"/>
        <v>pot-potzh</v>
      </c>
      <c r="AL13" s="14" t="str">
        <f t="shared" si="12"/>
        <v>nincs meg</v>
      </c>
      <c r="AM13" s="1">
        <v>1</v>
      </c>
    </row>
    <row r="14" spans="1:39" ht="16.5" thickTop="1" thickBot="1" x14ac:dyDescent="0.3">
      <c r="A14" s="6" t="s">
        <v>19</v>
      </c>
      <c r="B14" s="7">
        <v>5</v>
      </c>
      <c r="C14" s="7">
        <v>7</v>
      </c>
      <c r="D14" s="7">
        <v>7</v>
      </c>
      <c r="E14" s="5"/>
      <c r="F14" s="5"/>
      <c r="G14" s="5"/>
      <c r="H14" s="5"/>
      <c r="I14" s="5"/>
      <c r="J14" s="7">
        <v>7</v>
      </c>
      <c r="K14" s="5"/>
      <c r="L14" s="5"/>
      <c r="M14" s="11">
        <f>SUM(B14:J14)</f>
        <v>26</v>
      </c>
      <c r="N14" s="14">
        <f t="shared" si="2"/>
        <v>0.37142857142857144</v>
      </c>
      <c r="P14" s="5"/>
      <c r="Q14" s="15">
        <f t="shared" si="3"/>
        <v>0</v>
      </c>
      <c r="R14" s="5">
        <v>22</v>
      </c>
      <c r="S14" s="15">
        <f t="shared" si="0"/>
        <v>0.73333333333333328</v>
      </c>
      <c r="T14" s="5">
        <v>15</v>
      </c>
      <c r="U14" s="15">
        <f t="shared" si="4"/>
        <v>0.5</v>
      </c>
      <c r="V14" s="15">
        <f t="shared" si="1"/>
        <v>0.35809523809523813</v>
      </c>
      <c r="W14" s="14" t="str">
        <f t="shared" si="13"/>
        <v>potzh</v>
      </c>
      <c r="X14" s="18">
        <v>33</v>
      </c>
      <c r="Y14" s="15">
        <f t="shared" si="5"/>
        <v>1.1000000000000001</v>
      </c>
      <c r="Z14" s="18"/>
      <c r="AA14" s="15">
        <f t="shared" si="6"/>
        <v>0</v>
      </c>
      <c r="AB14" s="18"/>
      <c r="AC14" s="18"/>
      <c r="AD14" s="15">
        <f t="shared" si="7"/>
        <v>0</v>
      </c>
      <c r="AE14" s="18"/>
      <c r="AF14" s="15">
        <f t="shared" si="8"/>
        <v>0</v>
      </c>
      <c r="AG14" s="18"/>
      <c r="AH14" s="19">
        <f t="shared" si="9"/>
        <v>0</v>
      </c>
      <c r="AI14" s="19">
        <f t="shared" si="10"/>
        <v>0</v>
      </c>
      <c r="AJ14" s="19">
        <f t="shared" si="11"/>
        <v>0.73492063492063497</v>
      </c>
      <c r="AK14" s="14">
        <f t="shared" si="14"/>
        <v>0.68809523809523809</v>
      </c>
      <c r="AL14" s="14">
        <f t="shared" si="12"/>
        <v>0.68809523809523809</v>
      </c>
      <c r="AM14" s="1">
        <v>3</v>
      </c>
    </row>
    <row r="15" spans="1:39" ht="16.5" thickTop="1" thickBot="1" x14ac:dyDescent="0.3">
      <c r="A15" s="4" t="s">
        <v>9</v>
      </c>
      <c r="B15" s="7">
        <v>10</v>
      </c>
      <c r="C15" s="7">
        <v>7</v>
      </c>
      <c r="D15" s="7">
        <v>4</v>
      </c>
      <c r="E15" s="5"/>
      <c r="F15" s="5"/>
      <c r="G15" s="5"/>
      <c r="H15" s="5"/>
      <c r="I15" s="5"/>
      <c r="J15" s="5"/>
      <c r="K15" s="5"/>
      <c r="L15" s="5"/>
      <c r="M15" s="11">
        <f>SUM(B15:D15)</f>
        <v>21</v>
      </c>
      <c r="N15" s="14">
        <f t="shared" si="2"/>
        <v>0.3</v>
      </c>
      <c r="P15" s="5"/>
      <c r="Q15" s="15">
        <f t="shared" si="3"/>
        <v>0</v>
      </c>
      <c r="R15" s="5"/>
      <c r="S15" s="15">
        <f t="shared" si="0"/>
        <v>0</v>
      </c>
      <c r="T15" s="5"/>
      <c r="U15" s="15" t="str">
        <f t="shared" si="4"/>
        <v/>
      </c>
      <c r="V15" s="15">
        <f t="shared" si="1"/>
        <v>9.9999999999999992E-2</v>
      </c>
      <c r="W15" s="14" t="str">
        <f t="shared" si="13"/>
        <v>potzh</v>
      </c>
      <c r="X15" s="18"/>
      <c r="Y15" s="15">
        <f t="shared" si="5"/>
        <v>0</v>
      </c>
      <c r="Z15" s="18"/>
      <c r="AA15" s="15">
        <f t="shared" si="6"/>
        <v>0</v>
      </c>
      <c r="AB15" s="18"/>
      <c r="AC15" s="18"/>
      <c r="AD15" s="15">
        <f t="shared" si="7"/>
        <v>0</v>
      </c>
      <c r="AE15" s="18"/>
      <c r="AF15" s="15">
        <f t="shared" si="8"/>
        <v>0</v>
      </c>
      <c r="AG15" s="18"/>
      <c r="AH15" s="19">
        <f t="shared" si="9"/>
        <v>0</v>
      </c>
      <c r="AI15" s="19">
        <f t="shared" si="10"/>
        <v>0</v>
      </c>
      <c r="AJ15" s="19">
        <f t="shared" si="11"/>
        <v>9.9999999999999992E-2</v>
      </c>
      <c r="AK15" s="14" t="s">
        <v>50</v>
      </c>
      <c r="AL15" s="14" t="str">
        <f t="shared" si="12"/>
        <v>nincs meg</v>
      </c>
      <c r="AM15" s="1">
        <v>1</v>
      </c>
    </row>
    <row r="16" spans="1:39" ht="16.5" thickTop="1" thickBot="1" x14ac:dyDescent="0.3">
      <c r="A16" s="4" t="s">
        <v>10</v>
      </c>
      <c r="B16" s="7">
        <v>10</v>
      </c>
      <c r="C16" s="7">
        <v>8</v>
      </c>
      <c r="D16" s="7">
        <v>10</v>
      </c>
      <c r="E16" s="5">
        <v>5</v>
      </c>
      <c r="F16" s="5">
        <v>6</v>
      </c>
      <c r="G16" s="7">
        <v>7</v>
      </c>
      <c r="H16" s="7">
        <v>7</v>
      </c>
      <c r="I16" s="7">
        <v>7</v>
      </c>
      <c r="J16" s="7">
        <v>7</v>
      </c>
      <c r="K16" s="5"/>
      <c r="L16" s="5"/>
      <c r="M16" s="11">
        <f>SUM(B16:D16,G16:J16)</f>
        <v>56</v>
      </c>
      <c r="N16" s="14">
        <f t="shared" si="2"/>
        <v>0.8</v>
      </c>
      <c r="P16" s="5">
        <v>28</v>
      </c>
      <c r="Q16" s="15">
        <f t="shared" si="3"/>
        <v>0.93333333333333335</v>
      </c>
      <c r="R16" s="5"/>
      <c r="S16" s="15">
        <f t="shared" si="0"/>
        <v>0</v>
      </c>
      <c r="T16" s="5"/>
      <c r="U16" s="15" t="str">
        <f t="shared" si="4"/>
        <v/>
      </c>
      <c r="V16" s="15">
        <f t="shared" si="1"/>
        <v>0.57777777777777783</v>
      </c>
      <c r="W16" s="14" t="str">
        <f t="shared" si="13"/>
        <v>potzh</v>
      </c>
      <c r="X16" s="18"/>
      <c r="Y16" s="15">
        <f t="shared" si="5"/>
        <v>0</v>
      </c>
      <c r="Z16" s="18">
        <v>22</v>
      </c>
      <c r="AA16" s="15">
        <f t="shared" si="6"/>
        <v>0.73333333333333328</v>
      </c>
      <c r="AB16" s="18"/>
      <c r="AC16" s="18"/>
      <c r="AD16" s="15">
        <f t="shared" si="7"/>
        <v>0</v>
      </c>
      <c r="AE16" s="18"/>
      <c r="AF16" s="15">
        <f t="shared" si="8"/>
        <v>0</v>
      </c>
      <c r="AG16" s="18"/>
      <c r="AH16" s="19">
        <f t="shared" si="9"/>
        <v>0</v>
      </c>
      <c r="AI16" s="19">
        <f t="shared" si="10"/>
        <v>0</v>
      </c>
      <c r="AJ16" s="19">
        <f t="shared" si="11"/>
        <v>0.8222222222222223</v>
      </c>
      <c r="AK16" s="14">
        <f t="shared" ref="AK16:AK21" si="15">IF(T16="",IF(AND(MAX(P16,X16)&gt;14,MAX(R16,Z16)&gt;14),(N16+MAX(Q16,Y16)+MAX(S16,AA16))/3,"pot-potzh"),IF(AND(MAX(P16,X16)&gt;14,MAX(R16,Z16)&gt;14,MAX(T16,AB16)&gt;11),N16*0.3+MAX(Q16,Y16)*0.3+MAX(S16,AA16)*0.2+MAX(U16,AI16)*0.2,"pot-potzh"))</f>
        <v>0.8222222222222223</v>
      </c>
      <c r="AL16" s="14">
        <f t="shared" si="12"/>
        <v>0.8222222222222223</v>
      </c>
      <c r="AM16" s="1">
        <v>4</v>
      </c>
    </row>
    <row r="17" spans="1:39" ht="16.5" thickTop="1" thickBot="1" x14ac:dyDescent="0.3">
      <c r="A17" s="4" t="s">
        <v>24</v>
      </c>
      <c r="B17" s="7">
        <v>10</v>
      </c>
      <c r="C17" s="7">
        <v>10</v>
      </c>
      <c r="D17" s="7">
        <v>10</v>
      </c>
      <c r="E17" s="7">
        <v>10</v>
      </c>
      <c r="F17" s="5"/>
      <c r="G17" s="7">
        <v>10</v>
      </c>
      <c r="H17" s="5"/>
      <c r="I17" s="7">
        <v>7</v>
      </c>
      <c r="J17" s="5"/>
      <c r="K17" s="7">
        <v>10</v>
      </c>
      <c r="L17" s="5"/>
      <c r="M17" s="11">
        <f>SUM(B17:K17)</f>
        <v>67</v>
      </c>
      <c r="N17" s="14">
        <f t="shared" si="2"/>
        <v>0.95714285714285718</v>
      </c>
      <c r="P17" s="5">
        <v>15</v>
      </c>
      <c r="Q17" s="15">
        <f t="shared" si="3"/>
        <v>0.5</v>
      </c>
      <c r="R17" s="5">
        <v>9</v>
      </c>
      <c r="S17" s="15">
        <f t="shared" si="0"/>
        <v>0.3</v>
      </c>
      <c r="T17" s="5">
        <v>2</v>
      </c>
      <c r="U17" s="15">
        <f t="shared" si="4"/>
        <v>6.6666666666666666E-2</v>
      </c>
      <c r="V17" s="15">
        <f t="shared" si="1"/>
        <v>0.51047619047619053</v>
      </c>
      <c r="W17" s="14" t="str">
        <f t="shared" si="13"/>
        <v>potzh</v>
      </c>
      <c r="X17" s="18"/>
      <c r="Y17" s="15">
        <f t="shared" si="5"/>
        <v>0</v>
      </c>
      <c r="Z17" s="18">
        <v>11</v>
      </c>
      <c r="AA17" s="15">
        <f t="shared" si="6"/>
        <v>0.36666666666666664</v>
      </c>
      <c r="AB17" s="18">
        <v>15</v>
      </c>
      <c r="AC17" s="18"/>
      <c r="AD17" s="15">
        <f t="shared" si="7"/>
        <v>0</v>
      </c>
      <c r="AE17" s="18">
        <v>15</v>
      </c>
      <c r="AF17" s="15">
        <f t="shared" si="8"/>
        <v>0.5</v>
      </c>
      <c r="AG17" s="18"/>
      <c r="AH17" s="19">
        <f t="shared" si="9"/>
        <v>0</v>
      </c>
      <c r="AI17" s="19">
        <f t="shared" si="10"/>
        <v>0.5</v>
      </c>
      <c r="AJ17" s="19">
        <f t="shared" si="11"/>
        <v>0.61047619047619051</v>
      </c>
      <c r="AK17" s="14" t="str">
        <f t="shared" si="15"/>
        <v>pot-potzh</v>
      </c>
      <c r="AL17" s="14">
        <f t="shared" si="12"/>
        <v>0.63714285714285712</v>
      </c>
      <c r="AM17" s="1">
        <v>3</v>
      </c>
    </row>
    <row r="18" spans="1:39" ht="16.5" thickTop="1" thickBot="1" x14ac:dyDescent="0.3">
      <c r="A18" s="4" t="s">
        <v>25</v>
      </c>
      <c r="B18" s="7">
        <v>9</v>
      </c>
      <c r="C18" s="7">
        <v>6</v>
      </c>
      <c r="D18" s="5"/>
      <c r="E18" s="7">
        <v>8</v>
      </c>
      <c r="F18" s="5"/>
      <c r="G18" s="7">
        <v>10</v>
      </c>
      <c r="H18" s="5"/>
      <c r="I18" s="7">
        <v>7</v>
      </c>
      <c r="J18" s="7">
        <v>5</v>
      </c>
      <c r="K18" s="7">
        <v>9</v>
      </c>
      <c r="L18" s="5"/>
      <c r="M18" s="11">
        <f>SUM(B18:K18)</f>
        <v>54</v>
      </c>
      <c r="N18" s="14">
        <f t="shared" si="2"/>
        <v>0.77142857142857146</v>
      </c>
      <c r="P18" s="5">
        <v>14</v>
      </c>
      <c r="Q18" s="15">
        <f t="shared" si="3"/>
        <v>0.46666666666666667</v>
      </c>
      <c r="R18" s="5"/>
      <c r="S18" s="15">
        <f t="shared" si="0"/>
        <v>0</v>
      </c>
      <c r="T18" s="5">
        <v>0</v>
      </c>
      <c r="U18" s="15">
        <f t="shared" si="4"/>
        <v>0</v>
      </c>
      <c r="V18" s="15">
        <f t="shared" si="1"/>
        <v>0.37142857142857144</v>
      </c>
      <c r="W18" s="14" t="str">
        <f t="shared" si="13"/>
        <v>potzh</v>
      </c>
      <c r="X18" s="18">
        <v>15</v>
      </c>
      <c r="Y18" s="15">
        <f t="shared" si="5"/>
        <v>0.5</v>
      </c>
      <c r="Z18" s="18">
        <v>12</v>
      </c>
      <c r="AA18" s="15">
        <f t="shared" si="6"/>
        <v>0.4</v>
      </c>
      <c r="AB18" s="18">
        <v>8</v>
      </c>
      <c r="AC18" s="18"/>
      <c r="AD18" s="15">
        <f t="shared" si="7"/>
        <v>0</v>
      </c>
      <c r="AE18" s="18">
        <v>15</v>
      </c>
      <c r="AF18" s="15">
        <f t="shared" si="8"/>
        <v>0.5</v>
      </c>
      <c r="AG18" s="18">
        <v>5</v>
      </c>
      <c r="AH18" s="19">
        <f t="shared" si="9"/>
        <v>0.16666666666666666</v>
      </c>
      <c r="AI18" s="19">
        <f t="shared" si="10"/>
        <v>0.26666666666666666</v>
      </c>
      <c r="AJ18" s="19">
        <f t="shared" si="11"/>
        <v>0.51476190476190475</v>
      </c>
      <c r="AK18" s="14" t="str">
        <f t="shared" si="15"/>
        <v>pot-potzh</v>
      </c>
      <c r="AL18" s="14" t="str">
        <f t="shared" si="12"/>
        <v>nincs meg</v>
      </c>
      <c r="AM18" s="1">
        <v>1</v>
      </c>
    </row>
    <row r="19" spans="1:39" ht="16.5" thickTop="1" thickBot="1" x14ac:dyDescent="0.3">
      <c r="A19" s="4" t="s">
        <v>26</v>
      </c>
      <c r="B19" s="5"/>
      <c r="C19" s="7">
        <v>7</v>
      </c>
      <c r="D19" s="7">
        <v>8</v>
      </c>
      <c r="E19" s="7">
        <v>6</v>
      </c>
      <c r="F19" s="5"/>
      <c r="G19" s="7">
        <v>8</v>
      </c>
      <c r="H19" s="7">
        <v>4</v>
      </c>
      <c r="I19" s="5"/>
      <c r="J19" s="7">
        <v>5</v>
      </c>
      <c r="K19" s="5"/>
      <c r="L19" s="7">
        <v>6</v>
      </c>
      <c r="M19" s="11">
        <f>SUM(C19:L19)</f>
        <v>44</v>
      </c>
      <c r="N19" s="14">
        <f t="shared" si="2"/>
        <v>0.62857142857142856</v>
      </c>
      <c r="P19" s="5">
        <v>18</v>
      </c>
      <c r="Q19" s="15">
        <f t="shared" si="3"/>
        <v>0.6</v>
      </c>
      <c r="R19" s="5">
        <v>15</v>
      </c>
      <c r="S19" s="15">
        <f t="shared" si="0"/>
        <v>0.5</v>
      </c>
      <c r="T19" s="5">
        <v>3</v>
      </c>
      <c r="U19" s="15">
        <f t="shared" si="4"/>
        <v>0.1</v>
      </c>
      <c r="V19" s="15">
        <f t="shared" si="1"/>
        <v>0.48857142857142855</v>
      </c>
      <c r="W19" s="14" t="str">
        <f t="shared" si="13"/>
        <v>potzh</v>
      </c>
      <c r="X19" s="18"/>
      <c r="Y19" s="15">
        <f t="shared" si="5"/>
        <v>0</v>
      </c>
      <c r="Z19" s="18"/>
      <c r="AA19" s="15">
        <f t="shared" si="6"/>
        <v>0</v>
      </c>
      <c r="AB19" s="18">
        <v>36</v>
      </c>
      <c r="AC19" s="18"/>
      <c r="AD19" s="15">
        <f t="shared" si="7"/>
        <v>0</v>
      </c>
      <c r="AE19" s="18"/>
      <c r="AF19" s="15">
        <f t="shared" si="8"/>
        <v>0</v>
      </c>
      <c r="AG19" s="18"/>
      <c r="AH19" s="19">
        <f t="shared" si="9"/>
        <v>0</v>
      </c>
      <c r="AI19" s="19">
        <f t="shared" si="10"/>
        <v>1.2</v>
      </c>
      <c r="AJ19" s="19">
        <f t="shared" si="11"/>
        <v>0.70857142857142852</v>
      </c>
      <c r="AK19" s="14">
        <f t="shared" si="15"/>
        <v>0.70857142857142852</v>
      </c>
      <c r="AL19" s="14">
        <f t="shared" si="12"/>
        <v>0.70857142857142852</v>
      </c>
      <c r="AM19" s="1">
        <v>3</v>
      </c>
    </row>
    <row r="20" spans="1:39" ht="16.5" thickTop="1" thickBot="1" x14ac:dyDescent="0.3">
      <c r="A20" s="4" t="s">
        <v>11</v>
      </c>
      <c r="B20" s="7">
        <v>7</v>
      </c>
      <c r="C20" s="7">
        <v>6</v>
      </c>
      <c r="D20" s="7">
        <v>9</v>
      </c>
      <c r="E20" s="7">
        <v>5</v>
      </c>
      <c r="F20" s="7">
        <v>5</v>
      </c>
      <c r="G20" s="5">
        <v>3</v>
      </c>
      <c r="H20" s="5"/>
      <c r="I20" s="7">
        <v>7</v>
      </c>
      <c r="J20" s="7">
        <v>7</v>
      </c>
      <c r="K20" s="5"/>
      <c r="L20" s="5"/>
      <c r="M20" s="11">
        <f>SUM(B20:F20,I20:J20)</f>
        <v>46</v>
      </c>
      <c r="N20" s="14">
        <f t="shared" si="2"/>
        <v>0.65714285714285714</v>
      </c>
      <c r="P20" s="5">
        <v>3</v>
      </c>
      <c r="Q20" s="15">
        <f t="shared" si="3"/>
        <v>0.1</v>
      </c>
      <c r="R20" s="5">
        <v>9</v>
      </c>
      <c r="S20" s="15">
        <f t="shared" si="0"/>
        <v>0.3</v>
      </c>
      <c r="T20" s="5"/>
      <c r="U20" s="15" t="str">
        <f t="shared" si="4"/>
        <v/>
      </c>
      <c r="V20" s="15">
        <f t="shared" si="1"/>
        <v>0.35238095238095241</v>
      </c>
      <c r="W20" s="14" t="str">
        <f t="shared" si="13"/>
        <v>potzh</v>
      </c>
      <c r="X20" s="18">
        <v>15</v>
      </c>
      <c r="Y20" s="15">
        <f t="shared" si="5"/>
        <v>0.5</v>
      </c>
      <c r="Z20" s="18">
        <v>10</v>
      </c>
      <c r="AA20" s="15">
        <f t="shared" si="6"/>
        <v>0.33333333333333331</v>
      </c>
      <c r="AB20" s="18"/>
      <c r="AC20" s="18"/>
      <c r="AD20" s="15">
        <f t="shared" si="7"/>
        <v>0</v>
      </c>
      <c r="AE20" s="18">
        <v>12</v>
      </c>
      <c r="AF20" s="15">
        <f t="shared" si="8"/>
        <v>0.4</v>
      </c>
      <c r="AG20" s="18"/>
      <c r="AH20" s="19">
        <f t="shared" si="9"/>
        <v>0</v>
      </c>
      <c r="AI20" s="19">
        <f t="shared" si="10"/>
        <v>0</v>
      </c>
      <c r="AJ20" s="19">
        <f t="shared" si="11"/>
        <v>0.49682539682539678</v>
      </c>
      <c r="AK20" s="14" t="str">
        <f t="shared" si="15"/>
        <v>pot-potzh</v>
      </c>
      <c r="AL20" s="14" t="str">
        <f t="shared" si="12"/>
        <v>nincs meg</v>
      </c>
      <c r="AM20" s="1">
        <v>1</v>
      </c>
    </row>
    <row r="21" spans="1:39" ht="16.5" thickTop="1" thickBot="1" x14ac:dyDescent="0.3">
      <c r="A21" s="4" t="s">
        <v>27</v>
      </c>
      <c r="B21" s="7">
        <v>9</v>
      </c>
      <c r="C21" s="7">
        <v>6</v>
      </c>
      <c r="D21" s="7">
        <v>9</v>
      </c>
      <c r="E21" s="7">
        <v>8</v>
      </c>
      <c r="F21" s="5"/>
      <c r="G21" s="7">
        <v>1</v>
      </c>
      <c r="H21" s="5"/>
      <c r="I21" s="7">
        <v>7</v>
      </c>
      <c r="J21" s="7">
        <v>5</v>
      </c>
      <c r="K21" s="5"/>
      <c r="L21" s="5"/>
      <c r="M21" s="11">
        <f>SUM(B21:J21)</f>
        <v>45</v>
      </c>
      <c r="N21" s="14">
        <f t="shared" si="2"/>
        <v>0.6428571428571429</v>
      </c>
      <c r="P21" s="5">
        <v>19</v>
      </c>
      <c r="Q21" s="15">
        <f t="shared" si="3"/>
        <v>0.6333333333333333</v>
      </c>
      <c r="R21" s="5"/>
      <c r="S21" s="15">
        <f t="shared" si="0"/>
        <v>0</v>
      </c>
      <c r="T21" s="5"/>
      <c r="U21" s="15" t="str">
        <f t="shared" si="4"/>
        <v/>
      </c>
      <c r="V21" s="15">
        <f t="shared" si="1"/>
        <v>0.42539682539682538</v>
      </c>
      <c r="W21" s="14" t="str">
        <f t="shared" si="13"/>
        <v>potzh</v>
      </c>
      <c r="X21" s="18"/>
      <c r="Y21" s="15">
        <f t="shared" si="5"/>
        <v>0</v>
      </c>
      <c r="Z21" s="18">
        <v>6</v>
      </c>
      <c r="AA21" s="15">
        <f t="shared" si="6"/>
        <v>0.2</v>
      </c>
      <c r="AB21" s="18"/>
      <c r="AC21" s="18"/>
      <c r="AD21" s="15">
        <f t="shared" si="7"/>
        <v>0</v>
      </c>
      <c r="AE21" s="18">
        <v>0</v>
      </c>
      <c r="AF21" s="15">
        <f t="shared" si="8"/>
        <v>0</v>
      </c>
      <c r="AG21" s="18">
        <v>6</v>
      </c>
      <c r="AH21" s="19">
        <f t="shared" si="9"/>
        <v>0.2</v>
      </c>
      <c r="AI21" s="19">
        <f t="shared" si="10"/>
        <v>0</v>
      </c>
      <c r="AJ21" s="19">
        <f t="shared" si="11"/>
        <v>0.49206349206349204</v>
      </c>
      <c r="AK21" s="14" t="str">
        <f t="shared" si="15"/>
        <v>pot-potzh</v>
      </c>
      <c r="AL21" s="14" t="str">
        <f t="shared" si="12"/>
        <v>nincs meg</v>
      </c>
      <c r="AM21" s="1">
        <v>1</v>
      </c>
    </row>
    <row r="22" spans="1:39" ht="16.5" thickTop="1" thickBot="1" x14ac:dyDescent="0.3">
      <c r="A22" s="4" t="s">
        <v>12</v>
      </c>
      <c r="B22" s="7">
        <v>4</v>
      </c>
      <c r="C22" s="5">
        <v>0</v>
      </c>
      <c r="D22" s="5"/>
      <c r="E22" s="5"/>
      <c r="F22" s="7">
        <v>1</v>
      </c>
      <c r="G22" s="7">
        <v>3</v>
      </c>
      <c r="H22" s="5"/>
      <c r="I22" s="5"/>
      <c r="J22" s="5"/>
      <c r="K22" s="5"/>
      <c r="L22" s="5"/>
      <c r="M22" s="11">
        <f>SUM(B22:G22)</f>
        <v>8</v>
      </c>
      <c r="N22" s="14">
        <f t="shared" si="2"/>
        <v>0.11428571428571428</v>
      </c>
      <c r="P22" s="5"/>
      <c r="Q22" s="15">
        <f t="shared" si="3"/>
        <v>0</v>
      </c>
      <c r="R22" s="5"/>
      <c r="S22" s="15">
        <f t="shared" si="0"/>
        <v>0</v>
      </c>
      <c r="T22" s="5"/>
      <c r="U22" s="15" t="str">
        <f t="shared" si="4"/>
        <v/>
      </c>
      <c r="V22" s="15">
        <f t="shared" si="1"/>
        <v>3.8095238095238092E-2</v>
      </c>
      <c r="W22" s="14" t="str">
        <f t="shared" si="13"/>
        <v>potzh</v>
      </c>
      <c r="X22" s="18"/>
      <c r="Y22" s="15">
        <f t="shared" si="5"/>
        <v>0</v>
      </c>
      <c r="Z22" s="18"/>
      <c r="AA22" s="15">
        <f t="shared" si="6"/>
        <v>0</v>
      </c>
      <c r="AB22" s="18"/>
      <c r="AC22" s="18"/>
      <c r="AD22" s="15">
        <f t="shared" si="7"/>
        <v>0</v>
      </c>
      <c r="AE22" s="18"/>
      <c r="AF22" s="15">
        <f t="shared" si="8"/>
        <v>0</v>
      </c>
      <c r="AG22" s="18"/>
      <c r="AH22" s="19">
        <f t="shared" si="9"/>
        <v>0</v>
      </c>
      <c r="AI22" s="19">
        <f t="shared" si="10"/>
        <v>0</v>
      </c>
      <c r="AJ22" s="19">
        <f t="shared" si="11"/>
        <v>3.8095238095238092E-2</v>
      </c>
      <c r="AK22" s="14" t="s">
        <v>50</v>
      </c>
      <c r="AL22" s="14" t="str">
        <f t="shared" si="12"/>
        <v>nincs meg</v>
      </c>
      <c r="AM22" s="1">
        <v>1</v>
      </c>
    </row>
    <row r="23" spans="1:39" ht="16.5" thickTop="1" thickBot="1" x14ac:dyDescent="0.3">
      <c r="A23" s="4" t="s">
        <v>13</v>
      </c>
      <c r="B23" s="7">
        <v>7</v>
      </c>
      <c r="C23" s="7">
        <v>4</v>
      </c>
      <c r="D23" s="7">
        <v>7</v>
      </c>
      <c r="E23" s="5"/>
      <c r="F23" s="5">
        <v>0</v>
      </c>
      <c r="G23" s="7">
        <v>4</v>
      </c>
      <c r="H23" s="7">
        <v>5</v>
      </c>
      <c r="I23" s="7">
        <v>6</v>
      </c>
      <c r="J23" s="7">
        <v>7</v>
      </c>
      <c r="K23" s="5"/>
      <c r="L23" s="5"/>
      <c r="M23" s="11">
        <f>SUM(B23:D23,G23:J23)</f>
        <v>40</v>
      </c>
      <c r="N23" s="14">
        <f t="shared" si="2"/>
        <v>0.5714285714285714</v>
      </c>
      <c r="P23" s="5">
        <v>10</v>
      </c>
      <c r="Q23" s="15">
        <f t="shared" si="3"/>
        <v>0.33333333333333331</v>
      </c>
      <c r="R23" s="5"/>
      <c r="S23" s="15">
        <f t="shared" si="0"/>
        <v>0</v>
      </c>
      <c r="T23" s="5"/>
      <c r="U23" s="15" t="str">
        <f t="shared" si="4"/>
        <v/>
      </c>
      <c r="V23" s="15">
        <f t="shared" si="1"/>
        <v>0.30158730158730157</v>
      </c>
      <c r="W23" s="14" t="str">
        <f t="shared" si="13"/>
        <v>potzh</v>
      </c>
      <c r="X23" s="18"/>
      <c r="Y23" s="15">
        <f t="shared" si="5"/>
        <v>0</v>
      </c>
      <c r="Z23" s="18">
        <v>20</v>
      </c>
      <c r="AA23" s="15">
        <f t="shared" si="6"/>
        <v>0.66666666666666663</v>
      </c>
      <c r="AB23" s="18"/>
      <c r="AC23" s="18">
        <v>7</v>
      </c>
      <c r="AD23" s="15">
        <f t="shared" si="7"/>
        <v>0.23333333333333334</v>
      </c>
      <c r="AE23" s="18"/>
      <c r="AF23" s="15">
        <f t="shared" si="8"/>
        <v>0</v>
      </c>
      <c r="AG23" s="18"/>
      <c r="AH23" s="19">
        <f t="shared" si="9"/>
        <v>0</v>
      </c>
      <c r="AI23" s="19">
        <f t="shared" si="10"/>
        <v>0</v>
      </c>
      <c r="AJ23" s="19">
        <f t="shared" si="11"/>
        <v>0.52380952380952372</v>
      </c>
      <c r="AK23" s="14" t="str">
        <f>IF(T23="",IF(AND(MAX(P23,X23)&gt;14,MAX(R23,Z23)&gt;14),(N23+MAX(Q23,Y23)+MAX(S23,AA23))/3,"pot-potzh"),IF(AND(MAX(P23,X23)&gt;14,MAX(R23,Z23)&gt;14,MAX(T23,AB23)&gt;11),N23*0.3+MAX(Q23,Y23)*0.3+MAX(S23,AA23)*0.2+MAX(U23,AI23)*0.2,"pot-potzh"))</f>
        <v>pot-potzh</v>
      </c>
      <c r="AL23" s="14" t="str">
        <f t="shared" si="12"/>
        <v>nincs meg</v>
      </c>
      <c r="AM23" s="1">
        <v>1</v>
      </c>
    </row>
    <row r="24" spans="1:39" ht="16.5" thickTop="1" thickBot="1" x14ac:dyDescent="0.3">
      <c r="A24" s="4" t="s">
        <v>28</v>
      </c>
      <c r="B24" s="7">
        <v>6</v>
      </c>
      <c r="C24" s="7">
        <v>10</v>
      </c>
      <c r="D24" s="7">
        <v>10</v>
      </c>
      <c r="E24" s="7">
        <v>8</v>
      </c>
      <c r="F24" s="7">
        <v>6</v>
      </c>
      <c r="G24" s="5">
        <v>2</v>
      </c>
      <c r="H24" s="5">
        <v>3</v>
      </c>
      <c r="I24" s="7">
        <v>5</v>
      </c>
      <c r="J24" s="7">
        <v>10</v>
      </c>
      <c r="K24" s="5">
        <v>3</v>
      </c>
      <c r="L24" s="5"/>
      <c r="M24" s="11">
        <f>SUM(B24:F24,I24:J24)</f>
        <v>55</v>
      </c>
      <c r="N24" s="14">
        <f t="shared" si="2"/>
        <v>0.7857142857142857</v>
      </c>
      <c r="P24" s="5">
        <v>11</v>
      </c>
      <c r="Q24" s="15">
        <f t="shared" si="3"/>
        <v>0.36666666666666664</v>
      </c>
      <c r="R24" s="5">
        <v>17</v>
      </c>
      <c r="S24" s="15">
        <f t="shared" si="0"/>
        <v>0.56666666666666665</v>
      </c>
      <c r="T24" s="5">
        <v>3</v>
      </c>
      <c r="U24" s="15">
        <f t="shared" si="4"/>
        <v>0.1</v>
      </c>
      <c r="V24" s="15">
        <f t="shared" si="1"/>
        <v>0.47904761904761906</v>
      </c>
      <c r="W24" s="14" t="str">
        <f t="shared" si="13"/>
        <v>potzh</v>
      </c>
      <c r="X24" s="18">
        <v>12</v>
      </c>
      <c r="Y24" s="15">
        <f t="shared" si="5"/>
        <v>0.4</v>
      </c>
      <c r="Z24" s="18"/>
      <c r="AA24" s="15">
        <f t="shared" si="6"/>
        <v>0</v>
      </c>
      <c r="AB24" s="18">
        <v>29</v>
      </c>
      <c r="AC24" s="18">
        <v>15</v>
      </c>
      <c r="AD24" s="15">
        <f t="shared" si="7"/>
        <v>0.5</v>
      </c>
      <c r="AE24" s="18"/>
      <c r="AF24" s="15">
        <f t="shared" si="8"/>
        <v>0</v>
      </c>
      <c r="AG24" s="18"/>
      <c r="AH24" s="19">
        <f t="shared" si="9"/>
        <v>0</v>
      </c>
      <c r="AI24" s="19">
        <f t="shared" si="10"/>
        <v>0.96666666666666667</v>
      </c>
      <c r="AJ24" s="19">
        <f t="shared" si="11"/>
        <v>0.6623809523809524</v>
      </c>
      <c r="AK24" s="14" t="str">
        <f>IF(T24="",IF(AND(MAX(P24,X24)&gt;14,MAX(R24,Z24)&gt;14),(N24+MAX(Q24,Y24)+MAX(S24,AA24))/3,"pot-potzh"),IF(AND(MAX(P24,X24)&gt;14,MAX(R24,Z24)&gt;14,MAX(T24,AB24)&gt;11),N24*0.3+MAX(Q24,Y24)*0.3+MAX(S24,AA24)*0.2+MAX(U24,AI24)*0.2,"pot-potzh"))</f>
        <v>pot-potzh</v>
      </c>
      <c r="AL24" s="14">
        <f t="shared" si="12"/>
        <v>0.69238095238095232</v>
      </c>
      <c r="AM24" s="1">
        <v>3</v>
      </c>
    </row>
    <row r="25" spans="1:39" ht="16.5" thickTop="1" thickBot="1" x14ac:dyDescent="0.3">
      <c r="A25" s="4" t="s">
        <v>32</v>
      </c>
      <c r="B25" s="7">
        <v>8</v>
      </c>
      <c r="C25" s="7">
        <v>7</v>
      </c>
      <c r="D25" s="17">
        <v>3</v>
      </c>
      <c r="E25" s="5"/>
      <c r="F25" s="7">
        <v>4</v>
      </c>
      <c r="G25" s="5"/>
      <c r="H25" s="7">
        <v>9</v>
      </c>
      <c r="I25" s="5"/>
      <c r="J25" s="7">
        <v>9</v>
      </c>
      <c r="K25" s="7">
        <v>5</v>
      </c>
      <c r="L25" s="7">
        <v>4</v>
      </c>
      <c r="M25" s="11">
        <f>SUM(B25:L25)-3</f>
        <v>46</v>
      </c>
      <c r="N25" s="14">
        <f t="shared" si="2"/>
        <v>0.65714285714285714</v>
      </c>
      <c r="P25" s="5"/>
      <c r="Q25" s="15">
        <f t="shared" si="3"/>
        <v>0</v>
      </c>
      <c r="R25" s="5">
        <v>23</v>
      </c>
      <c r="S25" s="15">
        <f t="shared" si="0"/>
        <v>0.76666666666666672</v>
      </c>
      <c r="T25" s="5">
        <v>7</v>
      </c>
      <c r="U25" s="15">
        <f t="shared" si="4"/>
        <v>0.23333333333333334</v>
      </c>
      <c r="V25" s="15">
        <f t="shared" si="1"/>
        <v>0.39714285714285719</v>
      </c>
      <c r="W25" s="14" t="str">
        <f t="shared" si="13"/>
        <v>potzh</v>
      </c>
      <c r="X25" s="18"/>
      <c r="Y25" s="15">
        <f t="shared" si="5"/>
        <v>0</v>
      </c>
      <c r="Z25" s="18"/>
      <c r="AA25" s="15">
        <f t="shared" si="6"/>
        <v>0</v>
      </c>
      <c r="AB25" s="18"/>
      <c r="AC25" s="18"/>
      <c r="AD25" s="15">
        <f t="shared" si="7"/>
        <v>0</v>
      </c>
      <c r="AE25" s="18"/>
      <c r="AF25" s="15">
        <f t="shared" si="8"/>
        <v>0</v>
      </c>
      <c r="AG25" s="18"/>
      <c r="AH25" s="19">
        <f t="shared" si="9"/>
        <v>0</v>
      </c>
      <c r="AI25" s="19">
        <f t="shared" si="10"/>
        <v>0</v>
      </c>
      <c r="AJ25" s="19">
        <f t="shared" si="11"/>
        <v>0.47460317460317464</v>
      </c>
      <c r="AK25" s="14" t="str">
        <f>IF(T25="",IF(AND(MAX(P25,X25)&gt;14,MAX(R25,Z25)&gt;14),(N25+MAX(Q25,Y25)+MAX(S25,AA25))/3,"pot-potzh"),IF(AND(MAX(P25,X25)&gt;14,MAX(R25,Z25)&gt;14,MAX(T25,AB25)&gt;11),N25*0.3+MAX(Q25,Y25)*0.3+MAX(S25,AA25)*0.2+MAX(U25,AI25)*0.2,"pot-potzh"))</f>
        <v>pot-potzh</v>
      </c>
      <c r="AL25" s="14" t="str">
        <f t="shared" si="12"/>
        <v>nincs meg</v>
      </c>
      <c r="AM25" s="1">
        <v>1</v>
      </c>
    </row>
    <row r="26" spans="1:39" ht="16.5" thickTop="1" thickBot="1" x14ac:dyDescent="0.3">
      <c r="A26" s="4" t="s">
        <v>29</v>
      </c>
      <c r="B26" s="7"/>
      <c r="C26" s="7">
        <v>6</v>
      </c>
      <c r="D26" s="5"/>
      <c r="E26" s="7">
        <v>8</v>
      </c>
      <c r="F26" s="5"/>
      <c r="G26" s="7">
        <v>7</v>
      </c>
      <c r="H26" s="7">
        <v>5</v>
      </c>
      <c r="I26" s="7">
        <v>7</v>
      </c>
      <c r="J26" s="7">
        <v>4</v>
      </c>
      <c r="K26" s="5"/>
      <c r="L26" s="5"/>
      <c r="M26" s="11">
        <f>SUM(B26:J26)</f>
        <v>37</v>
      </c>
      <c r="N26" s="14">
        <f t="shared" si="2"/>
        <v>0.52857142857142858</v>
      </c>
      <c r="P26" s="5">
        <v>19</v>
      </c>
      <c r="Q26" s="15">
        <f t="shared" si="3"/>
        <v>0.6333333333333333</v>
      </c>
      <c r="R26" s="5">
        <v>7</v>
      </c>
      <c r="S26" s="15">
        <f t="shared" si="0"/>
        <v>0.23333333333333334</v>
      </c>
      <c r="T26" s="5">
        <v>5</v>
      </c>
      <c r="U26" s="15">
        <f t="shared" si="4"/>
        <v>0.16666666666666666</v>
      </c>
      <c r="V26" s="15">
        <f t="shared" si="1"/>
        <v>0.42857142857142855</v>
      </c>
      <c r="W26" s="14" t="str">
        <f t="shared" si="13"/>
        <v>potzh</v>
      </c>
      <c r="X26" s="18"/>
      <c r="Y26" s="15">
        <f t="shared" si="5"/>
        <v>0</v>
      </c>
      <c r="Z26" s="18">
        <v>11</v>
      </c>
      <c r="AA26" s="15">
        <f t="shared" si="6"/>
        <v>0.36666666666666664</v>
      </c>
      <c r="AB26" s="18">
        <v>15</v>
      </c>
      <c r="AC26" s="18"/>
      <c r="AD26" s="15">
        <f t="shared" si="7"/>
        <v>0</v>
      </c>
      <c r="AE26" s="18">
        <v>11</v>
      </c>
      <c r="AF26" s="15">
        <f t="shared" si="8"/>
        <v>0.36666666666666664</v>
      </c>
      <c r="AG26" s="18"/>
      <c r="AH26" s="19">
        <f t="shared" si="9"/>
        <v>0</v>
      </c>
      <c r="AI26" s="19">
        <f t="shared" si="10"/>
        <v>0.5</v>
      </c>
      <c r="AJ26" s="19">
        <f t="shared" si="11"/>
        <v>0.52190476190476187</v>
      </c>
      <c r="AK26" s="14" t="str">
        <f>IF(T26="",IF(AND(MAX(P26,X26)&gt;14,MAX(R26,Z26)&gt;14),(N26+MAX(Q26,Y26)+MAX(S26,AA26))/3,"pot-potzh"),IF(AND(MAX(P26,X26)&gt;14,MAX(R26,Z26)&gt;14,MAX(T26,AB26)&gt;11),N26*0.3+MAX(Q26,Y26)*0.3+MAX(S26,AA26)*0.2+MAX(U26,AI26)*0.2,"pot-potzh"))</f>
        <v>pot-potzh</v>
      </c>
      <c r="AL26" s="14" t="str">
        <f t="shared" si="12"/>
        <v>nincs meg</v>
      </c>
      <c r="AM26" s="1">
        <v>1</v>
      </c>
    </row>
    <row r="27" spans="1:39" ht="16.5" thickTop="1" thickBot="1" x14ac:dyDescent="0.3">
      <c r="A27" s="4" t="s">
        <v>14</v>
      </c>
      <c r="B27" s="5"/>
      <c r="C27" s="7">
        <v>10</v>
      </c>
      <c r="D27" s="7">
        <v>8</v>
      </c>
      <c r="E27" s="5"/>
      <c r="F27" s="5"/>
      <c r="G27" s="7">
        <v>7</v>
      </c>
      <c r="H27" s="7">
        <v>3</v>
      </c>
      <c r="I27" s="8">
        <v>0</v>
      </c>
      <c r="J27" s="7">
        <v>4</v>
      </c>
      <c r="K27" s="7">
        <v>3</v>
      </c>
      <c r="L27" s="5"/>
      <c r="M27" s="11">
        <f>SUM(C27:K27)</f>
        <v>35</v>
      </c>
      <c r="N27" s="14">
        <f t="shared" si="2"/>
        <v>0.5</v>
      </c>
      <c r="P27" s="5">
        <v>15</v>
      </c>
      <c r="Q27" s="15">
        <f t="shared" si="3"/>
        <v>0.5</v>
      </c>
      <c r="R27" s="5">
        <v>2</v>
      </c>
      <c r="S27" s="15">
        <f t="shared" si="0"/>
        <v>6.6666666666666666E-2</v>
      </c>
      <c r="T27" s="5"/>
      <c r="U27" s="15" t="str">
        <f t="shared" si="4"/>
        <v/>
      </c>
      <c r="V27" s="15">
        <f t="shared" si="1"/>
        <v>0.35555555555555557</v>
      </c>
      <c r="W27" s="14" t="str">
        <f t="shared" si="13"/>
        <v>potzh</v>
      </c>
      <c r="X27" s="18"/>
      <c r="Y27" s="15">
        <f t="shared" si="5"/>
        <v>0</v>
      </c>
      <c r="Z27" s="18">
        <v>18</v>
      </c>
      <c r="AA27" s="15">
        <f t="shared" si="6"/>
        <v>0.6</v>
      </c>
      <c r="AB27" s="18"/>
      <c r="AC27" s="18"/>
      <c r="AD27" s="15">
        <f t="shared" si="7"/>
        <v>0</v>
      </c>
      <c r="AE27" s="18"/>
      <c r="AF27" s="15">
        <f t="shared" si="8"/>
        <v>0</v>
      </c>
      <c r="AG27" s="18"/>
      <c r="AH27" s="19">
        <f t="shared" si="9"/>
        <v>0</v>
      </c>
      <c r="AI27" s="19">
        <f t="shared" si="10"/>
        <v>0</v>
      </c>
      <c r="AJ27" s="19">
        <f t="shared" si="11"/>
        <v>0.53333333333333333</v>
      </c>
      <c r="AK27" s="14">
        <f>IF(T27="",IF(AND(MAX(P27,X27)&gt;14,MAX(R27,Z27)&gt;14),(N27+MAX(Q27,Y27)+MAX(S27,AA27))/3,"pot-potzh"),IF(AND(MAX(P27,X27)&gt;14,MAX(R27,Z27)&gt;14,MAX(T27,AB27)&gt;11),N27*0.3+MAX(Q27,Y27)*0.3+MAX(S27,AA27)*0.2+MAX(U27,AI27)*0.2,"pot-potzh"))</f>
        <v>0.53333333333333333</v>
      </c>
      <c r="AL27" s="14">
        <f t="shared" si="12"/>
        <v>0.53333333333333333</v>
      </c>
      <c r="AM27" s="1">
        <v>2</v>
      </c>
    </row>
    <row r="28" spans="1:39" ht="16.5" thickTop="1" thickBot="1" x14ac:dyDescent="0.3">
      <c r="A28" s="4" t="s">
        <v>15</v>
      </c>
      <c r="B28" s="5"/>
      <c r="C28" s="7">
        <v>6</v>
      </c>
      <c r="D28" s="5"/>
      <c r="E28" s="5"/>
      <c r="F28" s="5"/>
      <c r="G28" s="5"/>
      <c r="H28" s="5"/>
      <c r="I28" s="5"/>
      <c r="J28" s="5"/>
      <c r="K28" s="5"/>
      <c r="L28" s="5"/>
      <c r="M28" s="11">
        <f>SUM(C28)</f>
        <v>6</v>
      </c>
      <c r="N28" s="14">
        <f t="shared" si="2"/>
        <v>8.5714285714285715E-2</v>
      </c>
      <c r="P28" s="5"/>
      <c r="Q28" s="15">
        <f t="shared" si="3"/>
        <v>0</v>
      </c>
      <c r="R28" s="5"/>
      <c r="S28" s="15">
        <f t="shared" si="0"/>
        <v>0</v>
      </c>
      <c r="T28" s="5"/>
      <c r="U28" s="15" t="str">
        <f t="shared" si="4"/>
        <v/>
      </c>
      <c r="V28" s="15">
        <f t="shared" si="1"/>
        <v>2.8571428571428571E-2</v>
      </c>
      <c r="W28" s="14" t="str">
        <f t="shared" si="13"/>
        <v>potzh</v>
      </c>
      <c r="X28" s="18"/>
      <c r="Y28" s="15">
        <f t="shared" si="5"/>
        <v>0</v>
      </c>
      <c r="Z28" s="18"/>
      <c r="AA28" s="15">
        <f t="shared" si="6"/>
        <v>0</v>
      </c>
      <c r="AB28" s="18"/>
      <c r="AC28" s="18"/>
      <c r="AD28" s="15">
        <f t="shared" si="7"/>
        <v>0</v>
      </c>
      <c r="AE28" s="18"/>
      <c r="AF28" s="15">
        <f t="shared" si="8"/>
        <v>0</v>
      </c>
      <c r="AG28" s="18"/>
      <c r="AH28" s="19">
        <f t="shared" si="9"/>
        <v>0</v>
      </c>
      <c r="AI28" s="19">
        <f t="shared" si="10"/>
        <v>0</v>
      </c>
      <c r="AJ28" s="19">
        <f t="shared" si="11"/>
        <v>2.8571428571428571E-2</v>
      </c>
      <c r="AK28" s="14" t="s">
        <v>50</v>
      </c>
      <c r="AL28" s="14" t="str">
        <f t="shared" si="12"/>
        <v>nincs meg</v>
      </c>
      <c r="AM28" s="1">
        <v>1</v>
      </c>
    </row>
    <row r="29" spans="1:39" ht="16.5" thickTop="1" thickBot="1" x14ac:dyDescent="0.3">
      <c r="A29" s="4" t="s">
        <v>16</v>
      </c>
      <c r="B29" s="7">
        <v>10</v>
      </c>
      <c r="C29" s="9">
        <v>8</v>
      </c>
      <c r="D29" s="7">
        <v>10</v>
      </c>
      <c r="E29" s="7">
        <v>10</v>
      </c>
      <c r="F29" s="5">
        <v>8</v>
      </c>
      <c r="G29" s="7">
        <v>10</v>
      </c>
      <c r="H29" s="7">
        <v>10</v>
      </c>
      <c r="I29" s="5">
        <v>7</v>
      </c>
      <c r="J29" s="7">
        <v>9</v>
      </c>
      <c r="K29" s="7">
        <v>10</v>
      </c>
      <c r="L29" s="5"/>
      <c r="M29" s="11">
        <f>SUM(B29,D29:E29,G29:H29,J29:K29)</f>
        <v>69</v>
      </c>
      <c r="N29" s="14">
        <f t="shared" si="2"/>
        <v>0.98571428571428577</v>
      </c>
      <c r="P29" s="5">
        <v>22</v>
      </c>
      <c r="Q29" s="15">
        <f t="shared" si="3"/>
        <v>0.73333333333333328</v>
      </c>
      <c r="R29" s="5">
        <v>19</v>
      </c>
      <c r="S29" s="15">
        <f t="shared" si="0"/>
        <v>0.6333333333333333</v>
      </c>
      <c r="T29" s="5"/>
      <c r="U29" s="15" t="str">
        <f t="shared" si="4"/>
        <v/>
      </c>
      <c r="V29" s="15">
        <f t="shared" si="1"/>
        <v>0.78412698412698412</v>
      </c>
      <c r="W29" s="14">
        <f t="shared" si="13"/>
        <v>0.78412698412698412</v>
      </c>
      <c r="X29" s="18"/>
      <c r="Y29" s="15">
        <f t="shared" si="5"/>
        <v>0</v>
      </c>
      <c r="Z29" s="18"/>
      <c r="AA29" s="15">
        <f t="shared" si="6"/>
        <v>0</v>
      </c>
      <c r="AB29" s="18"/>
      <c r="AC29" s="18"/>
      <c r="AD29" s="15">
        <f t="shared" si="7"/>
        <v>0</v>
      </c>
      <c r="AE29" s="18"/>
      <c r="AF29" s="15">
        <f t="shared" si="8"/>
        <v>0</v>
      </c>
      <c r="AG29" s="18"/>
      <c r="AH29" s="19">
        <f t="shared" si="9"/>
        <v>0</v>
      </c>
      <c r="AI29" s="19">
        <f t="shared" si="10"/>
        <v>0</v>
      </c>
      <c r="AJ29" s="19">
        <f t="shared" si="11"/>
        <v>0.78412698412698412</v>
      </c>
      <c r="AK29" s="14">
        <f>IF(T29="",IF(AND(MAX(P29,X29)&gt;14,MAX(R29,Z29)&gt;14),(N29+MAX(Q29,Y29)+MAX(S29,AA29))/3,"pot-potzh"),IF(AND(MAX(P29,X29)&gt;14,MAX(R29,Z29)&gt;14,MAX(T29,AB29)&gt;11),N29*0.3+MAX(Q29,Y29)*0.3+MAX(S29,AA29)*0.2+MAX(U29,AI29)*0.2,"pot-potzh"))</f>
        <v>0.78412698412698412</v>
      </c>
      <c r="AL29" s="14">
        <f t="shared" si="12"/>
        <v>0.78412698412698412</v>
      </c>
      <c r="AM29" s="1">
        <v>4</v>
      </c>
    </row>
    <row r="30" spans="1:39" ht="16.5" thickTop="1" thickBot="1" x14ac:dyDescent="0.3">
      <c r="A30" s="4" t="s">
        <v>17</v>
      </c>
      <c r="B30" s="7">
        <v>4</v>
      </c>
      <c r="C30" s="5"/>
      <c r="D30" s="5"/>
      <c r="E30" s="5">
        <v>0</v>
      </c>
      <c r="F30" s="5">
        <v>0</v>
      </c>
      <c r="G30" s="5"/>
      <c r="H30" s="5"/>
      <c r="I30" s="5"/>
      <c r="J30" s="5"/>
      <c r="K30" s="5"/>
      <c r="L30" s="5"/>
      <c r="M30" s="11">
        <f>SUM(B30:F30)</f>
        <v>4</v>
      </c>
      <c r="N30" s="14">
        <f t="shared" si="2"/>
        <v>5.7142857142857141E-2</v>
      </c>
      <c r="P30" s="5"/>
      <c r="Q30" s="15">
        <f t="shared" si="3"/>
        <v>0</v>
      </c>
      <c r="R30" s="5"/>
      <c r="S30" s="15">
        <f t="shared" si="0"/>
        <v>0</v>
      </c>
      <c r="T30" s="5"/>
      <c r="U30" s="15" t="str">
        <f t="shared" si="4"/>
        <v/>
      </c>
      <c r="V30" s="15">
        <f t="shared" si="1"/>
        <v>1.9047619047619046E-2</v>
      </c>
      <c r="W30" s="14" t="str">
        <f t="shared" si="13"/>
        <v>potzh</v>
      </c>
      <c r="X30" s="18"/>
      <c r="Y30" s="15">
        <f t="shared" si="5"/>
        <v>0</v>
      </c>
      <c r="Z30" s="18"/>
      <c r="AA30" s="15">
        <f t="shared" si="6"/>
        <v>0</v>
      </c>
      <c r="AB30" s="18"/>
      <c r="AC30" s="18"/>
      <c r="AD30" s="15">
        <f t="shared" si="7"/>
        <v>0</v>
      </c>
      <c r="AE30" s="18"/>
      <c r="AF30" s="15">
        <f t="shared" si="8"/>
        <v>0</v>
      </c>
      <c r="AG30" s="18"/>
      <c r="AH30" s="19">
        <f t="shared" si="9"/>
        <v>0</v>
      </c>
      <c r="AI30" s="19">
        <f t="shared" si="10"/>
        <v>0</v>
      </c>
      <c r="AJ30" s="19">
        <f t="shared" si="11"/>
        <v>1.9047619047619046E-2</v>
      </c>
      <c r="AK30" s="14" t="s">
        <v>50</v>
      </c>
      <c r="AL30" s="14" t="str">
        <f t="shared" si="12"/>
        <v>nincs meg</v>
      </c>
      <c r="AM30" s="1">
        <v>1</v>
      </c>
    </row>
    <row r="31" spans="1:39" ht="16.5" thickTop="1" thickBot="1" x14ac:dyDescent="0.3">
      <c r="A31" s="4" t="s">
        <v>18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11">
        <v>0</v>
      </c>
      <c r="N31" s="14">
        <f t="shared" si="2"/>
        <v>0</v>
      </c>
      <c r="P31" s="5"/>
      <c r="Q31" s="15">
        <f t="shared" si="3"/>
        <v>0</v>
      </c>
      <c r="R31" s="5"/>
      <c r="S31" s="15">
        <f t="shared" si="0"/>
        <v>0</v>
      </c>
      <c r="T31" s="5"/>
      <c r="U31" s="15" t="str">
        <f t="shared" si="4"/>
        <v/>
      </c>
      <c r="V31" s="15">
        <f t="shared" si="1"/>
        <v>0</v>
      </c>
      <c r="W31" s="14" t="str">
        <f t="shared" si="13"/>
        <v>potzh</v>
      </c>
      <c r="X31" s="18"/>
      <c r="Y31" s="15">
        <f t="shared" si="5"/>
        <v>0</v>
      </c>
      <c r="Z31" s="18"/>
      <c r="AA31" s="15">
        <f t="shared" si="6"/>
        <v>0</v>
      </c>
      <c r="AB31" s="18"/>
      <c r="AC31" s="18"/>
      <c r="AD31" s="15">
        <f t="shared" si="7"/>
        <v>0</v>
      </c>
      <c r="AE31" s="18"/>
      <c r="AF31" s="15">
        <f t="shared" si="8"/>
        <v>0</v>
      </c>
      <c r="AG31" s="18"/>
      <c r="AH31" s="19">
        <f t="shared" si="9"/>
        <v>0</v>
      </c>
      <c r="AI31" s="19">
        <f t="shared" si="10"/>
        <v>0</v>
      </c>
      <c r="AJ31" s="19">
        <f t="shared" si="11"/>
        <v>0</v>
      </c>
      <c r="AK31" s="14" t="s">
        <v>50</v>
      </c>
      <c r="AL31" s="14" t="str">
        <f t="shared" si="12"/>
        <v>nincs meg</v>
      </c>
      <c r="AM31" s="1">
        <v>1</v>
      </c>
    </row>
    <row r="32" spans="1:39" ht="12.75" customHeight="1" thickTop="1" thickBot="1" x14ac:dyDescent="0.3">
      <c r="A32" s="4" t="s">
        <v>30</v>
      </c>
      <c r="B32" s="7">
        <v>8</v>
      </c>
      <c r="C32" s="7">
        <v>10</v>
      </c>
      <c r="D32" s="5"/>
      <c r="E32" s="7">
        <v>6</v>
      </c>
      <c r="F32" s="7">
        <v>4</v>
      </c>
      <c r="G32" s="5"/>
      <c r="H32" s="5">
        <v>0</v>
      </c>
      <c r="I32" s="7">
        <v>7</v>
      </c>
      <c r="J32" s="7">
        <v>9</v>
      </c>
      <c r="K32" s="7">
        <v>4</v>
      </c>
      <c r="L32" s="5">
        <v>3</v>
      </c>
      <c r="M32" s="11">
        <f>SUM(B32:C32,E32:F32,I32:K32)</f>
        <v>48</v>
      </c>
      <c r="N32" s="14">
        <f t="shared" si="2"/>
        <v>0.68571428571428572</v>
      </c>
      <c r="P32" s="5">
        <v>21</v>
      </c>
      <c r="Q32" s="15">
        <f t="shared" si="3"/>
        <v>0.7</v>
      </c>
      <c r="R32" s="5">
        <v>10</v>
      </c>
      <c r="S32" s="15">
        <f t="shared" si="0"/>
        <v>0.33333333333333331</v>
      </c>
      <c r="T32" s="5">
        <v>0</v>
      </c>
      <c r="U32" s="15">
        <f t="shared" si="4"/>
        <v>0</v>
      </c>
      <c r="V32" s="15">
        <f t="shared" si="1"/>
        <v>0.48238095238095235</v>
      </c>
      <c r="W32" s="14" t="str">
        <f t="shared" si="13"/>
        <v>potzh</v>
      </c>
      <c r="X32" s="18"/>
      <c r="Y32" s="15">
        <f t="shared" si="5"/>
        <v>0</v>
      </c>
      <c r="Z32" s="18">
        <v>15</v>
      </c>
      <c r="AA32" s="15">
        <f t="shared" si="6"/>
        <v>0.5</v>
      </c>
      <c r="AB32" s="18">
        <v>16</v>
      </c>
      <c r="AC32" s="18"/>
      <c r="AD32" s="15">
        <f t="shared" si="7"/>
        <v>0</v>
      </c>
      <c r="AE32" s="18"/>
      <c r="AF32" s="15">
        <f t="shared" si="8"/>
        <v>0</v>
      </c>
      <c r="AG32" s="18"/>
      <c r="AH32" s="19">
        <f t="shared" si="9"/>
        <v>0</v>
      </c>
      <c r="AI32" s="19">
        <f t="shared" si="10"/>
        <v>0.53333333333333333</v>
      </c>
      <c r="AJ32" s="19">
        <f t="shared" si="11"/>
        <v>0.62238095238095237</v>
      </c>
      <c r="AK32" s="14">
        <f>IF(T32="",IF(AND(MAX(P32,X32)&gt;14,MAX(R32,Z32)&gt;14),(N32+MAX(Q32,Y32)+MAX(S32,AA32))/3,"pot-potzh"),IF(AND(MAX(P32,X32)&gt;14,MAX(R32,Z32)&gt;14,MAX(T32,AB32)&gt;11),N32*0.3+MAX(Q32,Y32)*0.3+MAX(S32,AA32)*0.2+MAX(U32,AI32)*0.2,"pot-potzh"))</f>
        <v>0.62238095238095237</v>
      </c>
      <c r="AL32" s="14">
        <f t="shared" si="12"/>
        <v>0.62238095238095237</v>
      </c>
      <c r="AM32" s="1">
        <v>3</v>
      </c>
    </row>
    <row r="33" spans="1:39" ht="16.5" hidden="1" thickTop="1" thickBot="1" x14ac:dyDescent="0.3">
      <c r="A33" s="4" t="s">
        <v>33</v>
      </c>
      <c r="B33" s="7">
        <v>10</v>
      </c>
      <c r="C33" s="5"/>
      <c r="D33" s="5"/>
      <c r="E33" s="5"/>
      <c r="F33" s="7">
        <v>4</v>
      </c>
      <c r="G33" s="5"/>
      <c r="H33" s="5"/>
      <c r="I33" s="5"/>
      <c r="J33" s="5"/>
      <c r="K33" s="5"/>
      <c r="L33" s="5"/>
      <c r="M33" s="11">
        <f>SUM(B33:K33)</f>
        <v>14</v>
      </c>
      <c r="N33" s="14">
        <f t="shared" si="2"/>
        <v>0.2</v>
      </c>
      <c r="P33" s="5"/>
      <c r="Q33" s="15">
        <f t="shared" si="3"/>
        <v>0</v>
      </c>
      <c r="R33" s="5"/>
      <c r="S33" s="15">
        <f t="shared" si="0"/>
        <v>0</v>
      </c>
      <c r="T33" s="5"/>
      <c r="U33" s="15" t="str">
        <f t="shared" si="4"/>
        <v/>
      </c>
      <c r="V33" s="15">
        <f t="shared" si="1"/>
        <v>6.6666666666666666E-2</v>
      </c>
      <c r="W33" s="14" t="str">
        <f t="shared" si="13"/>
        <v>potzh</v>
      </c>
      <c r="X33" s="18"/>
      <c r="Y33" s="15">
        <f t="shared" si="5"/>
        <v>0</v>
      </c>
      <c r="Z33" s="18"/>
      <c r="AA33" s="15">
        <f t="shared" si="6"/>
        <v>0</v>
      </c>
      <c r="AB33" s="18"/>
      <c r="AC33" s="18"/>
      <c r="AD33" s="15">
        <f t="shared" si="7"/>
        <v>0</v>
      </c>
      <c r="AE33" s="18"/>
      <c r="AF33" s="15">
        <f t="shared" si="8"/>
        <v>0</v>
      </c>
      <c r="AG33" s="18"/>
      <c r="AH33" s="19">
        <f t="shared" si="9"/>
        <v>0</v>
      </c>
      <c r="AI33" s="19">
        <f t="shared" si="10"/>
        <v>0</v>
      </c>
      <c r="AJ33" s="19">
        <f t="shared" si="11"/>
        <v>6.6666666666666666E-2</v>
      </c>
      <c r="AK33" s="14" t="str">
        <f>IF(T33="",IF(AND(MAX(P33,X33)&gt;14,MAX(R33,Z33)&gt;14),(N33+MAX(Q33,Y33)+MAX(S33,AA33))/3,"pot-potzh"),IF(AND(MAX(P33,X33)&gt;14,MAX(R33,Z33)&gt;14,MAX(T33,AB33)&gt;11),N33*0.3+MAX(Q33,Y33)*0.3+MAX(S33,AA33)*0.2+MAX(U33,AI33)*0.2,"pot-potzh"))</f>
        <v>pot-potzh</v>
      </c>
      <c r="AL33" s="14" t="str">
        <f t="shared" si="12"/>
        <v>nincs meg</v>
      </c>
      <c r="AM33" s="1" t="str">
        <f t="shared" ref="AM33" si="16">IF(AL33="nincs meg","1",IF(50%&lt;=AL33&lt;=64%,"2",IF(65%&lt;=AL33&lt;=74%,"3", IF(75%&lt;=AL33&lt;=85%,"4",IF(86%&lt;=AL33,"5"," ")))))</f>
        <v>1</v>
      </c>
    </row>
    <row r="34" spans="1:39" ht="16.5" thickTop="1" thickBot="1" x14ac:dyDescent="0.3">
      <c r="A34" s="4" t="s">
        <v>31</v>
      </c>
      <c r="B34" s="7">
        <v>8</v>
      </c>
      <c r="C34" s="5"/>
      <c r="D34" s="5"/>
      <c r="E34" s="7">
        <v>4</v>
      </c>
      <c r="F34" s="5">
        <v>0</v>
      </c>
      <c r="G34" s="5"/>
      <c r="H34" s="5"/>
      <c r="I34" s="5"/>
      <c r="J34" s="5">
        <v>5</v>
      </c>
      <c r="K34" s="5">
        <v>3</v>
      </c>
      <c r="L34" s="5"/>
      <c r="M34" s="11">
        <f>SUM(B34:K34)</f>
        <v>20</v>
      </c>
      <c r="N34" s="14">
        <f t="shared" si="2"/>
        <v>0.2857142857142857</v>
      </c>
      <c r="P34" s="5">
        <v>22</v>
      </c>
      <c r="Q34" s="15">
        <f t="shared" si="3"/>
        <v>0.73333333333333328</v>
      </c>
      <c r="R34" s="5">
        <v>15</v>
      </c>
      <c r="S34" s="15">
        <f t="shared" si="0"/>
        <v>0.5</v>
      </c>
      <c r="T34" s="5">
        <v>4</v>
      </c>
      <c r="U34" s="15">
        <f t="shared" si="4"/>
        <v>0.13333333333333333</v>
      </c>
      <c r="V34" s="15">
        <f t="shared" si="1"/>
        <v>0.43238095238095237</v>
      </c>
      <c r="W34" s="14" t="str">
        <f t="shared" si="13"/>
        <v>potzh</v>
      </c>
      <c r="X34" s="18"/>
      <c r="Y34" s="15">
        <f t="shared" si="5"/>
        <v>0</v>
      </c>
      <c r="Z34" s="18">
        <v>18</v>
      </c>
      <c r="AA34" s="15">
        <f t="shared" si="6"/>
        <v>0.6</v>
      </c>
      <c r="AB34" s="18">
        <v>6</v>
      </c>
      <c r="AC34" s="18"/>
      <c r="AD34" s="15">
        <f t="shared" si="7"/>
        <v>0</v>
      </c>
      <c r="AE34" s="18"/>
      <c r="AF34" s="15">
        <f t="shared" si="8"/>
        <v>0</v>
      </c>
      <c r="AG34" s="18">
        <v>15</v>
      </c>
      <c r="AH34" s="19">
        <f t="shared" si="9"/>
        <v>0.5</v>
      </c>
      <c r="AI34" s="19">
        <f t="shared" si="10"/>
        <v>0.2</v>
      </c>
      <c r="AJ34" s="19">
        <f t="shared" si="11"/>
        <v>0.46571428571428564</v>
      </c>
      <c r="AK34" s="14" t="str">
        <f>IF(T34="",IF(AND(MAX(P34,X34)&gt;14,MAX(R34,Z34)&gt;14),(N34+MAX(Q34,Y34)+MAX(S34,AA34))/3,"pot-potzh"),IF(AND(MAX(P34,X34)&gt;14,MAX(R34,Z34)&gt;14,MAX(T34,AB34)&gt;11),N34*0.3+MAX(Q34,Y34)*0.3+MAX(S34,AA34)*0.2+MAX(U34,AI34)*0.2,"pot-potzh"))</f>
        <v>pot-potzh</v>
      </c>
      <c r="AL34" s="14">
        <f t="shared" si="12"/>
        <v>0.52571428571428569</v>
      </c>
      <c r="AM34" s="1">
        <v>2</v>
      </c>
    </row>
    <row r="35" spans="1:39" ht="16.5" thickTop="1" thickBot="1" x14ac:dyDescent="0.3">
      <c r="A35" s="4" t="s">
        <v>34</v>
      </c>
      <c r="B35" s="7">
        <v>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11">
        <f>SUM(B35:K35)</f>
        <v>5</v>
      </c>
      <c r="N35" s="14">
        <f t="shared" si="2"/>
        <v>7.1428571428571425E-2</v>
      </c>
      <c r="P35" s="5"/>
      <c r="Q35" s="15">
        <f t="shared" si="3"/>
        <v>0</v>
      </c>
      <c r="R35" s="5"/>
      <c r="S35" s="15">
        <f t="shared" si="0"/>
        <v>0</v>
      </c>
      <c r="T35" s="5"/>
      <c r="U35" s="15" t="str">
        <f t="shared" si="4"/>
        <v/>
      </c>
      <c r="V35" s="15">
        <f t="shared" si="1"/>
        <v>2.3809523809523808E-2</v>
      </c>
      <c r="W35" s="14" t="str">
        <f t="shared" si="13"/>
        <v>potzh</v>
      </c>
      <c r="X35" s="18"/>
      <c r="Y35" s="15">
        <f t="shared" si="5"/>
        <v>0</v>
      </c>
      <c r="Z35" s="18"/>
      <c r="AA35" s="15">
        <f t="shared" si="6"/>
        <v>0</v>
      </c>
      <c r="AB35" s="18"/>
      <c r="AC35" s="18"/>
      <c r="AD35" s="15">
        <f t="shared" si="7"/>
        <v>0</v>
      </c>
      <c r="AE35" s="18"/>
      <c r="AF35" s="15">
        <f t="shared" si="8"/>
        <v>0</v>
      </c>
      <c r="AG35" s="18"/>
      <c r="AH35" s="19">
        <f t="shared" si="9"/>
        <v>0</v>
      </c>
      <c r="AI35" s="19">
        <f t="shared" si="10"/>
        <v>0</v>
      </c>
      <c r="AJ35" s="19">
        <f t="shared" si="11"/>
        <v>2.3809523809523808E-2</v>
      </c>
      <c r="AK35" s="14" t="s">
        <v>50</v>
      </c>
      <c r="AL35" s="14" t="str">
        <f t="shared" si="12"/>
        <v>nincs meg</v>
      </c>
      <c r="AM35" s="1">
        <v>1</v>
      </c>
    </row>
    <row r="36" spans="1:39" ht="16.5" thickTop="1" thickBot="1" x14ac:dyDescent="0.3">
      <c r="A36" s="4" t="s">
        <v>36</v>
      </c>
      <c r="B36" s="5"/>
      <c r="C36" s="5"/>
      <c r="D36" s="7">
        <v>6</v>
      </c>
      <c r="E36" s="7">
        <v>9</v>
      </c>
      <c r="F36" s="9">
        <v>3</v>
      </c>
      <c r="G36" s="7">
        <v>8</v>
      </c>
      <c r="H36" s="7">
        <v>8</v>
      </c>
      <c r="I36" s="7">
        <v>9</v>
      </c>
      <c r="J36" s="7">
        <v>7</v>
      </c>
      <c r="K36" s="5">
        <v>0</v>
      </c>
      <c r="L36" s="7">
        <v>6</v>
      </c>
      <c r="M36" s="11">
        <f>SUM(D36:J36)+3</f>
        <v>53</v>
      </c>
      <c r="N36" s="14">
        <f t="shared" si="2"/>
        <v>0.75714285714285712</v>
      </c>
      <c r="P36" s="5"/>
      <c r="Q36" s="15">
        <f t="shared" si="3"/>
        <v>0</v>
      </c>
      <c r="R36" s="5">
        <v>11</v>
      </c>
      <c r="S36" s="15">
        <f t="shared" si="0"/>
        <v>0.36666666666666664</v>
      </c>
      <c r="T36" s="5">
        <v>5</v>
      </c>
      <c r="U36" s="15">
        <f t="shared" si="4"/>
        <v>0.16666666666666666</v>
      </c>
      <c r="V36" s="15">
        <f t="shared" si="1"/>
        <v>0.33380952380952378</v>
      </c>
      <c r="W36" s="14" t="str">
        <f t="shared" si="13"/>
        <v>potzh</v>
      </c>
      <c r="X36" s="18">
        <v>15</v>
      </c>
      <c r="Y36" s="15">
        <f t="shared" si="5"/>
        <v>0.5</v>
      </c>
      <c r="Z36" s="18">
        <v>27</v>
      </c>
      <c r="AA36" s="15">
        <f t="shared" si="6"/>
        <v>0.9</v>
      </c>
      <c r="AB36" s="18">
        <v>9</v>
      </c>
      <c r="AC36" s="18"/>
      <c r="AD36" s="15">
        <f t="shared" si="7"/>
        <v>0</v>
      </c>
      <c r="AE36" s="18"/>
      <c r="AF36" s="15">
        <f t="shared" si="8"/>
        <v>0</v>
      </c>
      <c r="AG36" s="18">
        <v>7</v>
      </c>
      <c r="AH36" s="19">
        <f t="shared" si="9"/>
        <v>0.23333333333333334</v>
      </c>
      <c r="AI36" s="19">
        <f t="shared" si="10"/>
        <v>0.3</v>
      </c>
      <c r="AJ36" s="19">
        <f t="shared" si="11"/>
        <v>0.61714285714285722</v>
      </c>
      <c r="AK36" s="14" t="str">
        <f>IF(T36="",IF(AND(MAX(P36,X36)&gt;14,MAX(R36,Z36)&gt;14),(N36+MAX(Q36,Y36)+MAX(S36,AA36))/3,"pot-potzh"),IF(AND(MAX(P36,X36)&gt;14,MAX(R36,Z36)&gt;14,MAX(T36,AB36)&gt;11),N36*0.3+MAX(Q36,Y36)*0.3+MAX(S36,AA36)*0.2+MAX(U36,AI36)*0.2,"pot-potzh"))</f>
        <v>pot-potzh</v>
      </c>
      <c r="AL36" s="14" t="str">
        <f t="shared" si="12"/>
        <v>nincs meg</v>
      </c>
      <c r="AM36" s="1">
        <v>1</v>
      </c>
    </row>
    <row r="37" spans="1:39" ht="15.75" thickTop="1" x14ac:dyDescent="0.25">
      <c r="N37" s="14"/>
      <c r="AK37" s="14"/>
    </row>
  </sheetData>
  <conditionalFormatting sqref="B2:K2">
    <cfRule type="top10" dxfId="0" priority="1" rank="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workbookViewId="0">
      <selection activeCell="B1" sqref="B1:AJ13"/>
    </sheetView>
  </sheetViews>
  <sheetFormatPr defaultRowHeight="15" x14ac:dyDescent="0.25"/>
  <sheetData>
    <row r="1" spans="1:36" ht="15.75" thickBot="1" x14ac:dyDescent="0.3">
      <c r="A1" s="2" t="s">
        <v>0</v>
      </c>
      <c r="B1" s="4" t="s">
        <v>1</v>
      </c>
      <c r="C1" s="4" t="s">
        <v>20</v>
      </c>
      <c r="D1" s="4" t="s">
        <v>21</v>
      </c>
      <c r="E1" s="4" t="s">
        <v>2</v>
      </c>
      <c r="F1" s="4" t="s">
        <v>3</v>
      </c>
      <c r="G1" s="4" t="s">
        <v>22</v>
      </c>
      <c r="H1" s="4" t="s">
        <v>4</v>
      </c>
      <c r="I1" s="4" t="s">
        <v>5</v>
      </c>
      <c r="J1" s="4" t="s">
        <v>6</v>
      </c>
      <c r="K1" s="4" t="s">
        <v>23</v>
      </c>
      <c r="L1" s="4" t="s">
        <v>7</v>
      </c>
      <c r="M1" s="4" t="s">
        <v>8</v>
      </c>
      <c r="N1" s="6" t="s">
        <v>19</v>
      </c>
      <c r="O1" s="4" t="s">
        <v>9</v>
      </c>
      <c r="P1" s="4" t="s">
        <v>10</v>
      </c>
      <c r="Q1" s="4" t="s">
        <v>24</v>
      </c>
      <c r="R1" s="4" t="s">
        <v>25</v>
      </c>
      <c r="S1" s="4" t="s">
        <v>26</v>
      </c>
      <c r="T1" s="4" t="s">
        <v>11</v>
      </c>
      <c r="U1" s="4" t="s">
        <v>27</v>
      </c>
      <c r="V1" s="4" t="s">
        <v>12</v>
      </c>
      <c r="W1" s="4" t="s">
        <v>13</v>
      </c>
      <c r="X1" s="4" t="s">
        <v>28</v>
      </c>
      <c r="Y1" s="4" t="s">
        <v>32</v>
      </c>
      <c r="Z1" s="4" t="s">
        <v>29</v>
      </c>
      <c r="AA1" s="4" t="s">
        <v>14</v>
      </c>
      <c r="AB1" s="4" t="s">
        <v>15</v>
      </c>
      <c r="AC1" s="4" t="s">
        <v>16</v>
      </c>
      <c r="AD1" s="4" t="s">
        <v>17</v>
      </c>
      <c r="AE1" s="4" t="s">
        <v>18</v>
      </c>
      <c r="AF1" s="4" t="s">
        <v>30</v>
      </c>
      <c r="AG1" s="4" t="s">
        <v>33</v>
      </c>
      <c r="AH1" s="4" t="s">
        <v>31</v>
      </c>
      <c r="AI1" s="4" t="s">
        <v>34</v>
      </c>
      <c r="AJ1" s="4" t="s">
        <v>36</v>
      </c>
    </row>
    <row r="2" spans="1:36" ht="16.5" thickTop="1" thickBot="1" x14ac:dyDescent="0.3">
      <c r="A2" s="3">
        <v>42053</v>
      </c>
      <c r="B2" s="7">
        <v>6</v>
      </c>
      <c r="C2" s="7">
        <v>10</v>
      </c>
      <c r="D2" s="7">
        <v>10</v>
      </c>
      <c r="E2" s="7">
        <v>9</v>
      </c>
      <c r="F2" s="5"/>
      <c r="G2" s="7">
        <v>9</v>
      </c>
      <c r="H2" s="5"/>
      <c r="I2" s="7">
        <v>10</v>
      </c>
      <c r="J2" s="7">
        <v>5</v>
      </c>
      <c r="K2" s="7">
        <v>7</v>
      </c>
      <c r="L2" s="7">
        <v>8</v>
      </c>
      <c r="M2" s="7">
        <v>6</v>
      </c>
      <c r="N2" s="7">
        <v>5</v>
      </c>
      <c r="O2" s="7">
        <v>10</v>
      </c>
      <c r="P2" s="7">
        <v>10</v>
      </c>
      <c r="Q2" s="7">
        <v>10</v>
      </c>
      <c r="R2" s="7">
        <v>9</v>
      </c>
      <c r="S2" s="5"/>
      <c r="T2" s="7">
        <v>7</v>
      </c>
      <c r="U2" s="7">
        <v>9</v>
      </c>
      <c r="V2" s="7">
        <v>4</v>
      </c>
      <c r="W2" s="7">
        <v>7</v>
      </c>
      <c r="X2" s="7">
        <v>6</v>
      </c>
      <c r="Y2" s="7">
        <v>8</v>
      </c>
      <c r="Z2" s="7">
        <v>9</v>
      </c>
      <c r="AA2" s="5"/>
      <c r="AB2" s="5"/>
      <c r="AC2" s="7">
        <v>10</v>
      </c>
      <c r="AD2" s="7">
        <v>4</v>
      </c>
      <c r="AE2" s="5"/>
      <c r="AF2" s="7">
        <v>8</v>
      </c>
      <c r="AG2" s="7">
        <v>10</v>
      </c>
      <c r="AH2" s="7">
        <v>8</v>
      </c>
      <c r="AI2" s="7">
        <v>5</v>
      </c>
      <c r="AJ2" s="5"/>
    </row>
    <row r="3" spans="1:36" ht="16.5" thickTop="1" thickBot="1" x14ac:dyDescent="0.3">
      <c r="A3" s="3">
        <v>42060</v>
      </c>
      <c r="B3" s="7">
        <v>10</v>
      </c>
      <c r="C3" s="7">
        <v>10</v>
      </c>
      <c r="D3" s="7">
        <v>9</v>
      </c>
      <c r="E3" s="7">
        <v>9</v>
      </c>
      <c r="F3" s="5"/>
      <c r="G3" s="7">
        <v>10</v>
      </c>
      <c r="H3" s="7">
        <v>6</v>
      </c>
      <c r="I3" s="7">
        <v>10</v>
      </c>
      <c r="J3" s="7">
        <v>8</v>
      </c>
      <c r="K3" s="7">
        <v>10</v>
      </c>
      <c r="L3" s="7">
        <v>6</v>
      </c>
      <c r="M3" s="7">
        <v>7</v>
      </c>
      <c r="N3" s="7">
        <v>7</v>
      </c>
      <c r="O3" s="7">
        <v>7</v>
      </c>
      <c r="P3" s="7">
        <v>8</v>
      </c>
      <c r="Q3" s="7">
        <v>10</v>
      </c>
      <c r="R3" s="7">
        <v>6</v>
      </c>
      <c r="S3" s="7">
        <v>7</v>
      </c>
      <c r="T3" s="7">
        <v>6</v>
      </c>
      <c r="U3" s="7">
        <v>6</v>
      </c>
      <c r="V3" s="5">
        <v>0</v>
      </c>
      <c r="W3" s="7">
        <v>4</v>
      </c>
      <c r="X3" s="7">
        <v>10</v>
      </c>
      <c r="Y3" s="7">
        <v>7</v>
      </c>
      <c r="Z3" s="7">
        <v>6</v>
      </c>
      <c r="AA3" s="7">
        <v>10</v>
      </c>
      <c r="AB3" s="7">
        <v>6</v>
      </c>
      <c r="AC3" s="9">
        <v>8</v>
      </c>
      <c r="AD3" s="5"/>
      <c r="AE3" s="5"/>
      <c r="AF3" s="7">
        <v>10</v>
      </c>
      <c r="AG3" s="5"/>
      <c r="AH3" s="5"/>
      <c r="AI3" s="5"/>
      <c r="AJ3" s="5"/>
    </row>
    <row r="4" spans="1:36" ht="16.5" thickTop="1" thickBot="1" x14ac:dyDescent="0.3">
      <c r="A4" s="3">
        <v>42067</v>
      </c>
      <c r="B4" s="7">
        <v>6</v>
      </c>
      <c r="C4" s="7">
        <v>8</v>
      </c>
      <c r="D4" s="7">
        <v>10</v>
      </c>
      <c r="E4" s="7">
        <v>8</v>
      </c>
      <c r="F4" s="5"/>
      <c r="G4" s="7">
        <v>8</v>
      </c>
      <c r="H4" s="7">
        <v>8</v>
      </c>
      <c r="I4" s="5"/>
      <c r="J4" s="7">
        <v>7</v>
      </c>
      <c r="K4" s="5"/>
      <c r="L4" s="5"/>
      <c r="M4" s="5"/>
      <c r="N4" s="7">
        <v>7</v>
      </c>
      <c r="O4" s="7">
        <v>4</v>
      </c>
      <c r="P4" s="7">
        <v>10</v>
      </c>
      <c r="Q4" s="7">
        <v>10</v>
      </c>
      <c r="R4" s="5"/>
      <c r="S4" s="7">
        <v>8</v>
      </c>
      <c r="T4" s="7">
        <v>9</v>
      </c>
      <c r="U4" s="7">
        <v>9</v>
      </c>
      <c r="V4" s="5"/>
      <c r="W4" s="7">
        <v>7</v>
      </c>
      <c r="X4" s="7">
        <v>10</v>
      </c>
      <c r="Y4" s="7">
        <v>3</v>
      </c>
      <c r="Z4" s="5"/>
      <c r="AA4" s="7">
        <v>8</v>
      </c>
      <c r="AB4" s="5"/>
      <c r="AC4" s="7">
        <v>10</v>
      </c>
      <c r="AD4" s="5"/>
      <c r="AE4" s="5"/>
      <c r="AF4" s="5"/>
      <c r="AG4" s="5"/>
      <c r="AH4" s="5"/>
      <c r="AI4" s="5"/>
      <c r="AJ4" s="7">
        <v>6</v>
      </c>
    </row>
    <row r="5" spans="1:36" ht="16.5" thickTop="1" thickBot="1" x14ac:dyDescent="0.3">
      <c r="A5" s="3">
        <v>42074</v>
      </c>
      <c r="B5" s="7">
        <v>7</v>
      </c>
      <c r="C5" s="7">
        <v>5</v>
      </c>
      <c r="D5" s="7">
        <v>9</v>
      </c>
      <c r="E5" s="7">
        <v>7</v>
      </c>
      <c r="F5" s="5"/>
      <c r="G5" s="7">
        <v>10</v>
      </c>
      <c r="H5" s="7">
        <v>7</v>
      </c>
      <c r="I5" s="7">
        <v>8</v>
      </c>
      <c r="J5" s="5">
        <v>0</v>
      </c>
      <c r="K5" s="7">
        <v>8</v>
      </c>
      <c r="L5" s="5">
        <v>0</v>
      </c>
      <c r="M5" s="7">
        <v>6</v>
      </c>
      <c r="N5" s="5"/>
      <c r="O5" s="5"/>
      <c r="P5" s="5">
        <v>5</v>
      </c>
      <c r="Q5" s="7">
        <v>10</v>
      </c>
      <c r="R5" s="7">
        <v>8</v>
      </c>
      <c r="S5" s="7">
        <v>6</v>
      </c>
      <c r="T5" s="7">
        <v>5</v>
      </c>
      <c r="U5" s="7">
        <v>8</v>
      </c>
      <c r="V5" s="5"/>
      <c r="W5" s="5"/>
      <c r="X5" s="7">
        <v>8</v>
      </c>
      <c r="Y5" s="5"/>
      <c r="Z5" s="7">
        <v>8</v>
      </c>
      <c r="AA5" s="5"/>
      <c r="AB5" s="5"/>
      <c r="AC5" s="7">
        <v>10</v>
      </c>
      <c r="AD5" s="5">
        <v>0</v>
      </c>
      <c r="AE5" s="5"/>
      <c r="AF5" s="7">
        <v>6</v>
      </c>
      <c r="AG5" s="5"/>
      <c r="AH5" s="7">
        <v>4</v>
      </c>
      <c r="AI5" s="5"/>
      <c r="AJ5" s="7">
        <v>9</v>
      </c>
    </row>
    <row r="6" spans="1:36" ht="16.5" thickTop="1" thickBot="1" x14ac:dyDescent="0.3">
      <c r="A6" s="3">
        <v>42081</v>
      </c>
      <c r="B6" s="7">
        <v>5</v>
      </c>
      <c r="C6" s="7">
        <v>7</v>
      </c>
      <c r="D6" s="7">
        <v>10</v>
      </c>
      <c r="E6" s="7">
        <v>9</v>
      </c>
      <c r="F6" s="5"/>
      <c r="G6" s="5"/>
      <c r="H6" s="7">
        <v>9</v>
      </c>
      <c r="I6" s="5">
        <v>6</v>
      </c>
      <c r="J6" s="7">
        <v>7</v>
      </c>
      <c r="K6" s="5"/>
      <c r="L6" s="7">
        <v>4</v>
      </c>
      <c r="M6" s="7">
        <v>4</v>
      </c>
      <c r="N6" s="5"/>
      <c r="O6" s="5"/>
      <c r="P6" s="5">
        <v>6</v>
      </c>
      <c r="Q6" s="5"/>
      <c r="R6" s="5"/>
      <c r="S6" s="5"/>
      <c r="T6" s="7">
        <v>5</v>
      </c>
      <c r="U6" s="5"/>
      <c r="V6" s="7">
        <v>1</v>
      </c>
      <c r="W6" s="5">
        <v>0</v>
      </c>
      <c r="X6" s="7">
        <v>6</v>
      </c>
      <c r="Y6" s="7">
        <v>4</v>
      </c>
      <c r="Z6" s="5"/>
      <c r="AA6" s="5"/>
      <c r="AB6" s="5"/>
      <c r="AC6" s="5">
        <v>8</v>
      </c>
      <c r="AD6" s="5">
        <v>0</v>
      </c>
      <c r="AE6" s="5"/>
      <c r="AF6" s="7">
        <v>4</v>
      </c>
      <c r="AG6" s="7">
        <v>4</v>
      </c>
      <c r="AH6" s="5">
        <v>0</v>
      </c>
      <c r="AI6" s="5"/>
      <c r="AJ6" s="7">
        <v>3</v>
      </c>
    </row>
    <row r="7" spans="1:36" ht="16.5" thickTop="1" thickBot="1" x14ac:dyDescent="0.3">
      <c r="A7" s="3">
        <v>42088</v>
      </c>
      <c r="B7" s="7">
        <v>7</v>
      </c>
      <c r="C7" s="7">
        <v>6</v>
      </c>
      <c r="D7" s="5">
        <v>7</v>
      </c>
      <c r="E7" s="5">
        <v>3</v>
      </c>
      <c r="F7" s="5"/>
      <c r="G7" s="5"/>
      <c r="H7" s="7">
        <v>7</v>
      </c>
      <c r="I7" s="7">
        <v>7</v>
      </c>
      <c r="J7" s="7">
        <v>1</v>
      </c>
      <c r="K7" s="5"/>
      <c r="L7" s="7">
        <v>3</v>
      </c>
      <c r="M7" s="7">
        <v>2</v>
      </c>
      <c r="N7" s="5"/>
      <c r="O7" s="5"/>
      <c r="P7" s="7">
        <v>7</v>
      </c>
      <c r="Q7" s="7">
        <v>10</v>
      </c>
      <c r="R7" s="7">
        <v>10</v>
      </c>
      <c r="S7" s="7">
        <v>8</v>
      </c>
      <c r="T7" s="5">
        <v>3</v>
      </c>
      <c r="U7" s="7">
        <v>1</v>
      </c>
      <c r="V7" s="7">
        <v>3</v>
      </c>
      <c r="W7" s="7">
        <v>4</v>
      </c>
      <c r="X7" s="5">
        <v>2</v>
      </c>
      <c r="Y7" s="5"/>
      <c r="Z7" s="7">
        <v>7</v>
      </c>
      <c r="AA7" s="7">
        <v>7</v>
      </c>
      <c r="AB7" s="5"/>
      <c r="AC7" s="7">
        <v>10</v>
      </c>
      <c r="AD7" s="5"/>
      <c r="AE7" s="5"/>
      <c r="AF7" s="5"/>
      <c r="AG7" s="5"/>
      <c r="AH7" s="5"/>
      <c r="AI7" s="5"/>
      <c r="AJ7" s="7">
        <v>8</v>
      </c>
    </row>
    <row r="8" spans="1:36" ht="16.5" thickTop="1" thickBot="1" x14ac:dyDescent="0.3">
      <c r="A8" s="3">
        <v>42102</v>
      </c>
      <c r="B8" s="5">
        <v>2</v>
      </c>
      <c r="C8" s="5">
        <v>0</v>
      </c>
      <c r="D8" s="5">
        <v>4</v>
      </c>
      <c r="E8" s="5"/>
      <c r="F8" s="5"/>
      <c r="G8" s="7">
        <v>2</v>
      </c>
      <c r="H8" s="7">
        <v>4</v>
      </c>
      <c r="I8" s="7">
        <v>7</v>
      </c>
      <c r="J8" s="5">
        <v>0</v>
      </c>
      <c r="K8" s="5"/>
      <c r="L8" s="7">
        <v>6</v>
      </c>
      <c r="M8" s="7">
        <v>2</v>
      </c>
      <c r="N8" s="5"/>
      <c r="O8" s="5"/>
      <c r="P8" s="7">
        <v>7</v>
      </c>
      <c r="Q8" s="5"/>
      <c r="R8" s="5"/>
      <c r="S8" s="7">
        <v>4</v>
      </c>
      <c r="T8" s="5"/>
      <c r="U8" s="5"/>
      <c r="V8" s="5"/>
      <c r="W8" s="7">
        <v>5</v>
      </c>
      <c r="X8" s="5">
        <v>3</v>
      </c>
      <c r="Y8" s="7">
        <v>9</v>
      </c>
      <c r="Z8" s="7">
        <v>5</v>
      </c>
      <c r="AA8" s="7">
        <v>3</v>
      </c>
      <c r="AB8" s="5"/>
      <c r="AC8" s="7">
        <v>10</v>
      </c>
      <c r="AD8" s="5"/>
      <c r="AE8" s="5"/>
      <c r="AF8" s="5">
        <v>0</v>
      </c>
      <c r="AG8" s="5"/>
      <c r="AH8" s="5"/>
      <c r="AI8" s="5"/>
      <c r="AJ8" s="7">
        <v>8</v>
      </c>
    </row>
    <row r="9" spans="1:36" ht="16.5" thickTop="1" thickBot="1" x14ac:dyDescent="0.3">
      <c r="A9" s="3">
        <v>42109</v>
      </c>
      <c r="B9" s="7">
        <v>7</v>
      </c>
      <c r="C9" s="5"/>
      <c r="D9" s="7">
        <v>9</v>
      </c>
      <c r="E9" s="7">
        <v>7</v>
      </c>
      <c r="F9" s="5"/>
      <c r="G9" s="7">
        <v>7</v>
      </c>
      <c r="H9" s="7">
        <v>6</v>
      </c>
      <c r="I9" s="7">
        <v>7</v>
      </c>
      <c r="J9" s="7">
        <v>6</v>
      </c>
      <c r="K9" s="7">
        <v>7</v>
      </c>
      <c r="L9" s="7">
        <v>7</v>
      </c>
      <c r="M9" s="8">
        <v>0</v>
      </c>
      <c r="N9" s="5"/>
      <c r="O9" s="5"/>
      <c r="P9" s="7">
        <v>7</v>
      </c>
      <c r="Q9" s="7">
        <v>7</v>
      </c>
      <c r="R9" s="7">
        <v>7</v>
      </c>
      <c r="S9" s="5"/>
      <c r="T9" s="7">
        <v>7</v>
      </c>
      <c r="U9" s="7">
        <v>7</v>
      </c>
      <c r="V9" s="5"/>
      <c r="W9" s="7">
        <v>6</v>
      </c>
      <c r="X9" s="7">
        <v>5</v>
      </c>
      <c r="Y9" s="5"/>
      <c r="Z9" s="7">
        <v>7</v>
      </c>
      <c r="AA9" s="8">
        <v>0</v>
      </c>
      <c r="AB9" s="5"/>
      <c r="AC9" s="5">
        <v>7</v>
      </c>
      <c r="AD9" s="5"/>
      <c r="AE9" s="5"/>
      <c r="AF9" s="7">
        <v>7</v>
      </c>
      <c r="AG9" s="5"/>
      <c r="AH9" s="5"/>
      <c r="AI9" s="5"/>
      <c r="AJ9" s="7">
        <v>9</v>
      </c>
    </row>
    <row r="10" spans="1:36" ht="16.5" thickTop="1" thickBot="1" x14ac:dyDescent="0.3">
      <c r="A10" s="3">
        <v>42116</v>
      </c>
      <c r="B10" s="5"/>
      <c r="C10" s="5">
        <v>0</v>
      </c>
      <c r="D10" s="5">
        <v>5</v>
      </c>
      <c r="E10" s="7">
        <v>6</v>
      </c>
      <c r="F10" s="5"/>
      <c r="G10" s="7">
        <v>7</v>
      </c>
      <c r="H10" s="5">
        <v>4</v>
      </c>
      <c r="I10" s="5"/>
      <c r="J10" s="7">
        <v>8</v>
      </c>
      <c r="K10" s="5"/>
      <c r="L10" s="7">
        <v>5</v>
      </c>
      <c r="M10" s="5"/>
      <c r="N10" s="7">
        <v>7</v>
      </c>
      <c r="O10" s="5"/>
      <c r="P10" s="7">
        <v>7</v>
      </c>
      <c r="Q10" s="5"/>
      <c r="R10" s="7">
        <v>5</v>
      </c>
      <c r="S10" s="7">
        <v>5</v>
      </c>
      <c r="T10" s="7">
        <v>7</v>
      </c>
      <c r="U10" s="7">
        <v>5</v>
      </c>
      <c r="V10" s="5"/>
      <c r="W10" s="7">
        <v>7</v>
      </c>
      <c r="X10" s="7">
        <v>10</v>
      </c>
      <c r="Y10" s="7">
        <v>9</v>
      </c>
      <c r="Z10" s="7">
        <v>4</v>
      </c>
      <c r="AA10" s="7">
        <v>4</v>
      </c>
      <c r="AB10" s="5"/>
      <c r="AC10" s="7">
        <v>9</v>
      </c>
      <c r="AD10" s="5"/>
      <c r="AE10" s="5"/>
      <c r="AF10" s="7">
        <v>9</v>
      </c>
      <c r="AG10" s="5"/>
      <c r="AH10" s="5">
        <v>5</v>
      </c>
      <c r="AI10" s="5"/>
      <c r="AJ10" s="7">
        <v>7</v>
      </c>
    </row>
    <row r="11" spans="1:36" ht="16.5" thickTop="1" thickBot="1" x14ac:dyDescent="0.3">
      <c r="A11" s="3">
        <v>42123</v>
      </c>
      <c r="B11" s="5">
        <v>3</v>
      </c>
      <c r="C11" s="7">
        <v>7</v>
      </c>
      <c r="D11" s="7">
        <v>10</v>
      </c>
      <c r="E11" s="5"/>
      <c r="F11" s="5"/>
      <c r="G11" s="5"/>
      <c r="H11" s="5">
        <v>3</v>
      </c>
      <c r="I11" s="7">
        <v>7</v>
      </c>
      <c r="J11" s="5"/>
      <c r="K11" s="5"/>
      <c r="L11" s="5"/>
      <c r="M11" s="5"/>
      <c r="N11" s="5"/>
      <c r="O11" s="5"/>
      <c r="P11" s="5"/>
      <c r="Q11" s="7">
        <v>10</v>
      </c>
      <c r="R11" s="7">
        <v>9</v>
      </c>
      <c r="S11" s="5"/>
      <c r="T11" s="5"/>
      <c r="U11" s="5"/>
      <c r="V11" s="5"/>
      <c r="W11" s="5"/>
      <c r="X11" s="5">
        <v>3</v>
      </c>
      <c r="Y11" s="7">
        <v>5</v>
      </c>
      <c r="Z11" s="5"/>
      <c r="AA11" s="7">
        <v>3</v>
      </c>
      <c r="AB11" s="5"/>
      <c r="AC11" s="7">
        <v>10</v>
      </c>
      <c r="AD11" s="5"/>
      <c r="AE11" s="5"/>
      <c r="AF11" s="7">
        <v>4</v>
      </c>
      <c r="AG11" s="5"/>
      <c r="AH11" s="5">
        <v>3</v>
      </c>
      <c r="AI11" s="5"/>
      <c r="AJ11" s="5">
        <v>0</v>
      </c>
    </row>
    <row r="12" spans="1:36" ht="16.5" thickTop="1" thickBot="1" x14ac:dyDescent="0.3">
      <c r="A12" s="3">
        <v>42130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6.5" thickTop="1" thickBot="1" x14ac:dyDescent="0.3">
      <c r="A13" s="3">
        <v>42137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6.5" thickTop="1" thickBot="1" x14ac:dyDescent="0.3">
      <c r="A14" s="10" t="s">
        <v>37</v>
      </c>
      <c r="B14" s="11">
        <f>SUM(B2:B7,B9)</f>
        <v>48</v>
      </c>
      <c r="C14" s="11">
        <f>SUM(C2:C7,C11)</f>
        <v>53</v>
      </c>
      <c r="D14" s="11">
        <f>SUM(D2:D6,D9,D11)</f>
        <v>67</v>
      </c>
      <c r="E14" s="11">
        <f>SUM(E2:E6,E9:E10)</f>
        <v>55</v>
      </c>
      <c r="F14" s="12">
        <v>0</v>
      </c>
      <c r="G14" s="11">
        <f>SUM(G2:G5,G8:G10)</f>
        <v>53</v>
      </c>
      <c r="H14" s="11">
        <f>SUM(H3:H9)</f>
        <v>47</v>
      </c>
      <c r="I14" s="11">
        <f>SUM(I2:I3,I5,I7:I9,I11)</f>
        <v>56</v>
      </c>
      <c r="J14" s="11">
        <f>SUM(J2:J4,J6:J7,J9:J10)</f>
        <v>42</v>
      </c>
      <c r="K14" s="12">
        <f>SUM(K2:K9)</f>
        <v>32</v>
      </c>
      <c r="L14" s="11">
        <f>SUM(L2:L10)</f>
        <v>39</v>
      </c>
      <c r="M14" s="11">
        <f>SUM(M2:M9)</f>
        <v>27</v>
      </c>
      <c r="N14" s="12">
        <f>SUM(N2:N10)</f>
        <v>26</v>
      </c>
      <c r="O14" s="12">
        <f>SUM(O2:O4)</f>
        <v>21</v>
      </c>
      <c r="P14" s="11">
        <f>SUM(P2:P4,P7:P10)</f>
        <v>56</v>
      </c>
      <c r="Q14" s="11">
        <f>SUM(Q2:Q11)</f>
        <v>67</v>
      </c>
      <c r="R14" s="11">
        <f>SUM(R2:R11)</f>
        <v>54</v>
      </c>
      <c r="S14" s="12">
        <f>SUM(S3:S10)</f>
        <v>38</v>
      </c>
      <c r="T14" s="11">
        <f>SUM(T2:T6,T9:T10)</f>
        <v>46</v>
      </c>
      <c r="U14" s="11">
        <f>SUM(U2:U10)</f>
        <v>45</v>
      </c>
      <c r="V14" s="12">
        <f>SUM(V2:V7)</f>
        <v>8</v>
      </c>
      <c r="W14" s="11">
        <f>SUM(W2:W4,W7:W10)</f>
        <v>40</v>
      </c>
      <c r="X14" s="11">
        <f>SUM(X2:X6,X9:X10)</f>
        <v>55</v>
      </c>
      <c r="Y14" s="11">
        <f>SUM(Y2:Y11)</f>
        <v>45</v>
      </c>
      <c r="Z14" s="11">
        <f>SUM(Z2:Z10)</f>
        <v>46</v>
      </c>
      <c r="AA14" s="11">
        <f>SUM(AA3:AA11)</f>
        <v>35</v>
      </c>
      <c r="AB14" s="12">
        <f>SUM(AB3)</f>
        <v>6</v>
      </c>
      <c r="AC14" s="11">
        <f>SUM(AC2,AC4:AC5,AC7:AC8,AC10:AC11)</f>
        <v>69</v>
      </c>
      <c r="AD14" s="12">
        <f>SUM(AD2:AD6)</f>
        <v>4</v>
      </c>
      <c r="AE14" s="12">
        <v>0</v>
      </c>
      <c r="AF14" s="11">
        <f>SUM(AF2:AF3,AF5:AF6,AF9:AF11)</f>
        <v>48</v>
      </c>
      <c r="AG14" s="12">
        <f>SUM(AG2:AG11)</f>
        <v>14</v>
      </c>
      <c r="AH14" s="12">
        <f>SUM(AH2:AH11)</f>
        <v>20</v>
      </c>
      <c r="AI14" s="12">
        <f>SUM(AI2:AI11)</f>
        <v>5</v>
      </c>
      <c r="AJ14" s="11">
        <f>SUM(AJ4:AJ10)</f>
        <v>50</v>
      </c>
    </row>
    <row r="15" spans="1:36" ht="15.75" thickTop="1" x14ac:dyDescent="0.25"/>
  </sheetData>
  <autoFilter ref="A1:AJ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Kurzus kód V4; Tárgynév Matema</vt:lpstr>
      <vt:lpstr>feltézteles formázás</vt:lpstr>
      <vt:lpstr>Munka2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Gergely</dc:creator>
  <cp:lastModifiedBy>admin</cp:lastModifiedBy>
  <cp:lastPrinted>2015-02-11T11:04:43Z</cp:lastPrinted>
  <dcterms:created xsi:type="dcterms:W3CDTF">2015-02-11T10:58:16Z</dcterms:created>
  <dcterms:modified xsi:type="dcterms:W3CDTF">2015-05-29T21:55:47Z</dcterms:modified>
</cp:coreProperties>
</file>