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1640" activeTab="0"/>
  </bookViews>
  <sheets>
    <sheet name="RAM" sheetId="1" r:id="rId1"/>
    <sheet name="Assembler" sheetId="2" r:id="rId2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<sst xmlns="http://schemas.openxmlformats.org/spreadsheetml/2006/main" count="335" uniqueCount="128">
  <si>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</si>
  <si>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</si>
  <si>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</si>
  <si>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</si>
  <si>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</si>
  <si>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</si>
  <si>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</si>
  <si>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</si>
  <si>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</si>
  <si>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</si>
  <si>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</si>
  <si>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</si>
  <si>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</si>
  <si>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</si>
  <si>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</si>
  <si>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</si>
  <si>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</si>
  <si>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</si>
  <si>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</si>
  <si>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</si>
  <si>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</si>
  <si>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</si>
  <si>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</si>
  <si>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</si>
  <si>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</si>
  <si>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</si>
  <si>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</si>
  <si>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</si>
  <si>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</si>
  <si>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</si>
  <si>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</si>
  <si>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</si>
  <si>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</si>
  <si>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</si>
  <si>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</si>
  <si>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</si>
  <si>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</si>
  <si>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</si>
  <si>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</si>
  <si>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</si>
  <si>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</si>
  <si>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</si>
  <si>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</si>
  <si>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</si>
  <si>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</si>
  <si>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</si>
  <si>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</si>
  <si>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</si>
  <si>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</si>
  <si>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</si>
  <si>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</si>
  <si>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</si>
  <si>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</si>
  <si>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</si>
  <si>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</si>
  <si>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</si>
  <si>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</si>
  <si>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</si>
  <si>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</si>
  <si>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</si>
  <si>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</si>
  <si>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</si>
  <si>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</si>
  <si>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</si>
  <si>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</si>
  <si>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</si>
  <si>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</si>
  <si>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</si>
  <si>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</si>
  <si>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</si>
  <si>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</si>
  <si>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</si>
  <si>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</si>
  <si>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</si>
  <si>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</si>
  <si>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</si>
  <si>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</si>
  <si>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</si>
  <si>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</si>
  <si>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</si>
  <si>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</si>
  <si>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</si>
  <si>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</si>
  <si>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</si>
  <si>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</si>
  <si>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</si>
  <si>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acc</t>
  </si>
  <si>
    <t>op</t>
  </si>
  <si>
    <t>hova</t>
  </si>
  <si>
    <t>mem</t>
  </si>
  <si>
    <t>Assembler</t>
  </si>
  <si>
    <t>--</t>
  </si>
  <si>
    <t>utsz</t>
  </si>
  <si>
    <t>+1</t>
  </si>
  <si>
    <t>r[op]</t>
  </si>
  <si>
    <t>r[r[op]]</t>
  </si>
  <si>
    <t>out[osz]</t>
  </si>
  <si>
    <t>do</t>
  </si>
  <si>
    <t>acc-do</t>
  </si>
  <si>
    <t>acc*do</t>
  </si>
  <si>
    <t>acc/do</t>
  </si>
  <si>
    <t>acc+do</t>
  </si>
  <si>
    <t>??</t>
  </si>
  <si>
    <t>TÖRÖLVE</t>
  </si>
  <si>
    <t>1?</t>
  </si>
  <si>
    <t>stop</t>
  </si>
  <si>
    <t>Start</t>
  </si>
  <si>
    <t>Step counter:</t>
  </si>
  <si>
    <t>Input counter</t>
  </si>
  <si>
    <t>Output counter</t>
  </si>
  <si>
    <t>Current command</t>
  </si>
  <si>
    <t>Direct operand:</t>
  </si>
  <si>
    <t>Memory cell:</t>
  </si>
  <si>
    <t>Memory contents:</t>
  </si>
  <si>
    <t>3x + 1 (COLLATZ PROBLEM)</t>
  </si>
  <si>
    <t>input</t>
  </si>
  <si>
    <t>store into 2</t>
  </si>
  <si>
    <t>divide by 2</t>
  </si>
  <si>
    <t>store into 1</t>
  </si>
  <si>
    <t>multiply by 2</t>
  </si>
  <si>
    <t>store</t>
  </si>
  <si>
    <t>jump if even</t>
  </si>
  <si>
    <t>multiply by 3</t>
  </si>
  <si>
    <t>plus 1</t>
  </si>
  <si>
    <t>if it was even</t>
  </si>
  <si>
    <t>if so, HALT</t>
  </si>
  <si>
    <t>if not, continue</t>
  </si>
  <si>
    <t>Machine code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</si>
</sst>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Lista1" displayName="Lista1" ref="A1:A28" comment="" totalsRowShown="0">
  <autoFilter ref="A1:A28"/>
  <tableColumns count="1">
    <tableColumn id="1" name="para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6" name="Lista2" displayName="Lista2" ref="B1:B28" comment="" totalsRowShown="0">
  <autoFilter ref="B1:B28"/>
  <tableColumns count="1">
    <tableColumn id="1" name="kod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2" t="s">
        <v>105</v>
      </c>
      <c r="G1" t="s">
        <v>106</v>
      </c>
    </row>
    <row r="2" spans="2:31" ht="13.5">
      <c r="B2">
        <f>IF(B1="start",IF(LEFT(akt,1)="J",IF(OR(ak="JU",AND(ak="JG",acc&gt;0),AND(ak="JZ",acc=0)),op,utsz+1),IF(ak="HA",utsz,utsz+1)),-2)</f>
        <v>-2</v>
      </c>
      <c r="G2" t="s">
        <v>107</v>
      </c>
      <c r="AA2" s="8" t="s">
        <v>0</v>
      </c>
      <c r="AC2">
        <v>1</v>
      </c>
      <c r="AE2">
        <v>1</v>
      </c>
    </row>
    <row r="3" spans="7:31" ht="13.5">
      <c r="G3" t="s">
        <v>108</v>
      </c>
      <c r="AA3" s="8" t="s">
        <v>51</v>
      </c>
      <c r="AD3">
        <v>1</v>
      </c>
      <c r="AE3">
        <v>1</v>
      </c>
    </row>
    <row r="4" spans="7:31" ht="13.5">
      <c r="G4" t="s">
        <v>109</v>
      </c>
      <c r="AA4" s="8" t="s">
        <v>52</v>
      </c>
      <c r="AB4">
        <v>1</v>
      </c>
      <c r="AE4">
        <v>1</v>
      </c>
    </row>
    <row r="5" spans="2:31" ht="13.5">
      <c r="B5" s="1">
        <f>IF(utsz&lt;0,-1,VLOOKUP(utsz,A15:B143,2))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110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-1</v>
      </c>
      <c r="C6" t="e">
        <f>IF(AND(op&gt;=0,VLOOKUP(akt,$AA$2:$AG$27,2)&lt;&gt;1),INDEX($I$16:$P$31,INT(op/8)+1,MOD(op,8)+1),"")</f>
        <v>#N/A</v>
      </c>
      <c r="G6" t="s">
        <v>94</v>
      </c>
      <c r="AA6" s="8" t="s">
        <v>53</v>
      </c>
      <c r="AD6">
        <v>1</v>
      </c>
      <c r="AE6">
        <v>1</v>
      </c>
    </row>
    <row r="7" spans="3:31" ht="13.5">
      <c r="C7" t="e">
        <f>IF(AND(op2&gt;=0,VLOOKUP(akt,$AA$2:$AG$27,4)=1),INDEX($I$16:$P$31,INT(op2/8)+1,MOD(op2,8)+1),"")</f>
        <v>#N/A</v>
      </c>
      <c r="G7" t="s">
        <v>95</v>
      </c>
      <c r="AA7" s="8" t="s">
        <v>54</v>
      </c>
      <c r="AB7">
        <v>1</v>
      </c>
      <c r="AE7">
        <v>1</v>
      </c>
    </row>
    <row r="8" spans="3:29" ht="13.5">
      <c r="C8" t="e">
        <f>IF(VLOOKUP(akt,$AA$2:$AG$27,2)=1,op,IF(VLOOKUP(akt,$AA$2:$AG$27,3)=1,op2,IF(VLOOKUP(akt,$AA$2:$AG$27,4)=1,op3)))</f>
        <v>#N/A</v>
      </c>
      <c r="G8" t="s">
        <v>111</v>
      </c>
      <c r="AA8" s="8" t="s">
        <v>11</v>
      </c>
      <c r="AC8">
        <v>1</v>
      </c>
    </row>
    <row r="9" spans="3:29" ht="13.5">
      <c r="C9" t="e">
        <f>IF(VLOOKUP(akt,$AA$2:$AG$27,5)=1,0,IF(ak="ST",do,IF(LEFT(aktkod,2)="11",-1,"??")))</f>
        <v>#N/A</v>
      </c>
      <c r="G9" t="s">
        <v>112</v>
      </c>
      <c r="AA9" s="8" t="s">
        <v>9</v>
      </c>
      <c r="AC9">
        <v>1</v>
      </c>
    </row>
    <row r="10" spans="3:29" ht="13.5">
      <c r="C10" t="e">
        <f>IF(ak="AD",acc+do,IF(ak="SU",acc-do,IF(ak="MU",acc*do,IF(AND(ak="DI",do&lt;&gt;0),INT(acc/do),IF(ak="RE",0,IF(ak="LO",do,IF(ak="ST",acc,0)))))))</f>
        <v>#N/A</v>
      </c>
      <c r="G10" t="s">
        <v>113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55</v>
      </c>
      <c r="AD13">
        <v>1</v>
      </c>
      <c r="AE13">
        <v>1</v>
      </c>
    </row>
    <row r="14" spans="2:31" ht="13.5">
      <c r="B14" s="37" t="s">
        <v>90</v>
      </c>
      <c r="C14" s="37"/>
      <c r="D14" s="32"/>
      <c r="E14" s="37" t="s">
        <v>127</v>
      </c>
      <c r="F14" s="37"/>
      <c r="G14" s="34" t="s">
        <v>114</v>
      </c>
      <c r="AA14" s="8" t="s">
        <v>56</v>
      </c>
      <c r="AB14">
        <v>1</v>
      </c>
      <c r="AE14">
        <v>1</v>
      </c>
    </row>
    <row r="15" spans="1:31" ht="14.25" thickBot="1">
      <c r="A15">
        <v>0</v>
      </c>
      <c r="B15" s="1" t="s">
        <v>8</v>
      </c>
      <c r="C15">
        <v>1</v>
      </c>
      <c r="E15" s="14" t="str">
        <f>IF(B15="","00000000",VLOOKUP(B15,Assembler!$A$2:$B$28,2))</f>
        <v>11010000</v>
      </c>
      <c r="F15" s="14" t="str">
        <f aca="true" t="shared" si="0" ref="F15:F46">RIGHT(TEXT("00000000"&amp;_XLL.DEC.BIN(C15),"00000000"),8)</f>
        <v>00000001</v>
      </c>
      <c r="I15" s="16">
        <v>0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56</v>
      </c>
      <c r="C16">
        <v>33</v>
      </c>
      <c r="E16" s="14" t="str">
        <f>IF(B16="","00000000",VLOOKUP(B16,Assembler!$A$2:$B$28,2))</f>
        <v>10000011</v>
      </c>
      <c r="F16" s="14" t="str">
        <f t="shared" si="0"/>
        <v>00100001</v>
      </c>
      <c r="G16" s="35" t="s">
        <v>115</v>
      </c>
      <c r="H16">
        <v>0</v>
      </c>
      <c r="I16" s="33">
        <f aca="true" t="shared" si="1" ref="I16:P25">IF(utsz&lt;0,0,IF(hova=I$15+$H16*8,mem,I16))</f>
        <v>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25">
        <f t="shared" si="1"/>
        <v>0</v>
      </c>
      <c r="AA16" s="8" t="s">
        <v>57</v>
      </c>
      <c r="AD16">
        <v>1</v>
      </c>
      <c r="AE16">
        <v>1</v>
      </c>
    </row>
    <row r="17" spans="1:31" ht="13.5">
      <c r="A17">
        <v>2</v>
      </c>
      <c r="B17" s="1" t="s">
        <v>5</v>
      </c>
      <c r="C17">
        <v>2</v>
      </c>
      <c r="E17" s="14" t="str">
        <f>IF(B17="","00000000",VLOOKUP(B17,Assembler!$A$2:$B$28,2))</f>
        <v>10010000</v>
      </c>
      <c r="F17" s="14" t="str">
        <f t="shared" si="0"/>
        <v>00000010</v>
      </c>
      <c r="G17" s="36" t="s">
        <v>116</v>
      </c>
      <c r="H17">
        <v>1</v>
      </c>
      <c r="I17" s="26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8">
        <f t="shared" si="1"/>
        <v>0</v>
      </c>
      <c r="AA17" s="8" t="s">
        <v>58</v>
      </c>
      <c r="AB17">
        <v>1</v>
      </c>
      <c r="AE17">
        <v>1</v>
      </c>
    </row>
    <row r="18" spans="1:31" ht="13.5">
      <c r="A18">
        <v>3</v>
      </c>
      <c r="B18" s="1" t="s">
        <v>54</v>
      </c>
      <c r="C18">
        <v>2</v>
      </c>
      <c r="E18" s="14" t="str">
        <f>IF(B18="","00000000",VLOOKUP(B18,Assembler!$A$2:$B$28,2))</f>
        <v>01110011</v>
      </c>
      <c r="F18" s="14" t="str">
        <f t="shared" si="0"/>
        <v>00000010</v>
      </c>
      <c r="G18" s="35" t="s">
        <v>117</v>
      </c>
      <c r="H18">
        <v>2</v>
      </c>
      <c r="I18" s="26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8">
        <f t="shared" si="1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5</v>
      </c>
      <c r="C19">
        <v>1</v>
      </c>
      <c r="E19" s="14" t="str">
        <f>IF(B19="","00000000",VLOOKUP(B19,Assembler!$A$2:$B$28,2))</f>
        <v>10010000</v>
      </c>
      <c r="F19" s="14" t="str">
        <f t="shared" si="0"/>
        <v>00000001</v>
      </c>
      <c r="G19" s="35" t="s">
        <v>118</v>
      </c>
      <c r="H19">
        <v>3</v>
      </c>
      <c r="I19" s="26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8">
        <f t="shared" si="1"/>
        <v>0</v>
      </c>
      <c r="AA19" s="8" t="s">
        <v>59</v>
      </c>
      <c r="AC19">
        <v>1</v>
      </c>
      <c r="AE19">
        <v>1</v>
      </c>
    </row>
    <row r="20" spans="1:28" ht="13.5">
      <c r="A20">
        <v>5</v>
      </c>
      <c r="B20" s="1" t="s">
        <v>58</v>
      </c>
      <c r="C20">
        <v>2</v>
      </c>
      <c r="E20" s="14" t="str">
        <f>IF(B20="","00000000",VLOOKUP(B20,Assembler!$A$2:$B$28,2))</f>
        <v>01100011</v>
      </c>
      <c r="F20" s="14" t="str">
        <f t="shared" si="0"/>
        <v>00000010</v>
      </c>
      <c r="G20" s="35" t="s">
        <v>119</v>
      </c>
      <c r="H20">
        <v>4</v>
      </c>
      <c r="I20" s="26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8">
        <f t="shared" si="1"/>
        <v>0</v>
      </c>
      <c r="AA20" s="8" t="s">
        <v>5</v>
      </c>
      <c r="AB20">
        <v>1</v>
      </c>
    </row>
    <row r="21" spans="1:29" ht="13.5">
      <c r="A21">
        <v>6</v>
      </c>
      <c r="B21" s="1" t="s">
        <v>1</v>
      </c>
      <c r="C21">
        <v>2</v>
      </c>
      <c r="E21" s="14" t="str">
        <f>IF(B21="","00000000",VLOOKUP(B21,Assembler!$A$2:$B$28,2))</f>
        <v>01010000</v>
      </c>
      <c r="F21" s="14" t="str">
        <f t="shared" si="0"/>
        <v>00000010</v>
      </c>
      <c r="G21" s="35" t="s">
        <v>120</v>
      </c>
      <c r="H21">
        <v>5</v>
      </c>
      <c r="I21" s="26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8">
        <f t="shared" si="1"/>
        <v>0</v>
      </c>
      <c r="AA21" s="8" t="s">
        <v>61</v>
      </c>
      <c r="AC21">
        <v>1</v>
      </c>
    </row>
    <row r="22" spans="1:31" ht="13.5">
      <c r="A22">
        <v>7</v>
      </c>
      <c r="B22" s="1" t="s">
        <v>10</v>
      </c>
      <c r="C22">
        <v>12</v>
      </c>
      <c r="E22" s="14" t="str">
        <f>IF(B22="","00000000",VLOOKUP(B22,Assembler!$A$2:$B$28,2))</f>
        <v>11100000</v>
      </c>
      <c r="F22" s="14" t="str">
        <f t="shared" si="0"/>
        <v>00001100</v>
      </c>
      <c r="G22" s="35" t="s">
        <v>121</v>
      </c>
      <c r="H22">
        <v>6</v>
      </c>
      <c r="I22" s="26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8">
        <f t="shared" si="1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4</v>
      </c>
      <c r="C23">
        <v>2</v>
      </c>
      <c r="E23" s="14" t="str">
        <f>IF(B23="","00000000",VLOOKUP(B23,Assembler!$A$2:$B$28,2))</f>
        <v>10000000</v>
      </c>
      <c r="F23" s="14" t="str">
        <f t="shared" si="0"/>
        <v>00000010</v>
      </c>
      <c r="G23" s="14"/>
      <c r="H23">
        <v>7</v>
      </c>
      <c r="I23" s="26">
        <f t="shared" si="1"/>
        <v>0</v>
      </c>
      <c r="J23" s="27">
        <f t="shared" si="1"/>
        <v>0</v>
      </c>
      <c r="K23" s="27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8">
        <f t="shared" si="1"/>
        <v>0</v>
      </c>
      <c r="AA23" s="8" t="s">
        <v>63</v>
      </c>
      <c r="AD23">
        <v>1</v>
      </c>
      <c r="AE23">
        <v>1</v>
      </c>
    </row>
    <row r="24" spans="1:31" ht="13.5">
      <c r="A24">
        <v>9</v>
      </c>
      <c r="B24" s="1" t="s">
        <v>58</v>
      </c>
      <c r="C24">
        <v>3</v>
      </c>
      <c r="E24" s="14" t="str">
        <f>IF(B24="","00000000",VLOOKUP(B24,Assembler!$A$2:$B$28,2))</f>
        <v>01100011</v>
      </c>
      <c r="F24" s="14" t="str">
        <f t="shared" si="0"/>
        <v>00000011</v>
      </c>
      <c r="G24" s="35" t="s">
        <v>122</v>
      </c>
      <c r="H24">
        <v>8</v>
      </c>
      <c r="I24" s="26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8">
        <f t="shared" si="1"/>
        <v>0</v>
      </c>
      <c r="R24" s="23">
        <f>IF(I24&lt;&gt;0,CHAR(I24),"")</f>
      </c>
      <c r="S24" s="24">
        <f aca="true" t="shared" si="2" ref="S24:Y24">IF(J24&lt;&gt;0,CHAR(J24),"")</f>
      </c>
      <c r="T24" s="24">
        <f t="shared" si="2"/>
      </c>
      <c r="U24" s="24">
        <f t="shared" si="2"/>
      </c>
      <c r="V24" s="24">
        <f t="shared" si="2"/>
      </c>
      <c r="W24" s="24">
        <f t="shared" si="2"/>
      </c>
      <c r="X24" s="24">
        <f t="shared" si="2"/>
      </c>
      <c r="Y24" s="25">
        <f t="shared" si="2"/>
      </c>
      <c r="AA24" s="8" t="s">
        <v>64</v>
      </c>
      <c r="AB24">
        <v>1</v>
      </c>
      <c r="AE24">
        <v>1</v>
      </c>
    </row>
    <row r="25" spans="1:29" ht="13.5">
      <c r="A25">
        <v>10</v>
      </c>
      <c r="B25" s="1" t="s">
        <v>52</v>
      </c>
      <c r="C25">
        <v>1</v>
      </c>
      <c r="E25" s="14" t="str">
        <f>IF(B25="","00000000",VLOOKUP(B25,Assembler!$A$2:$B$28,2))</f>
        <v>01000011</v>
      </c>
      <c r="F25" s="14" t="str">
        <f t="shared" si="0"/>
        <v>00000001</v>
      </c>
      <c r="G25" s="35" t="s">
        <v>123</v>
      </c>
      <c r="H25">
        <v>9</v>
      </c>
      <c r="I25" s="26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8">
        <f t="shared" si="1"/>
        <v>0</v>
      </c>
      <c r="R25" s="26">
        <f aca="true" t="shared" si="3" ref="R25:R31">IF(I25&lt;&gt;0,CHAR(I25),"")</f>
      </c>
      <c r="S25" s="27">
        <f aca="true" t="shared" si="4" ref="S25:S31">IF(J25&lt;&gt;0,CHAR(J25),"")</f>
      </c>
      <c r="T25" s="27">
        <f aca="true" t="shared" si="5" ref="T25:T31">IF(K25&lt;&gt;0,CHAR(K25),"")</f>
      </c>
      <c r="U25" s="27">
        <f aca="true" t="shared" si="6" ref="U25:U31">IF(L25&lt;&gt;0,CHAR(L25),"")</f>
      </c>
      <c r="V25" s="27">
        <f aca="true" t="shared" si="7" ref="V25:V31">IF(M25&lt;&gt;0,CHAR(M25),"")</f>
      </c>
      <c r="W25" s="27">
        <f aca="true" t="shared" si="8" ref="W25:W31">IF(N25&lt;&gt;0,CHAR(N25),"")</f>
      </c>
      <c r="X25" s="27">
        <f aca="true" t="shared" si="9" ref="X25:X31">IF(O25&lt;&gt;0,CHAR(O25),"")</f>
      </c>
      <c r="Y25" s="28">
        <f aca="true" t="shared" si="10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8</v>
      </c>
      <c r="C26">
        <v>2</v>
      </c>
      <c r="E26" s="14" t="str">
        <f>IF(B26="","00000000",VLOOKUP(B26,Assembler!$A$2:$B$28,2))</f>
        <v>11010000</v>
      </c>
      <c r="F26" s="14" t="str">
        <f t="shared" si="0"/>
        <v>00000010</v>
      </c>
      <c r="G26" s="14"/>
      <c r="H26">
        <v>10</v>
      </c>
      <c r="I26" s="26">
        <f aca="true" t="shared" si="11" ref="I26:P31">IF(utsz&lt;0,0,IF(hova=I$15+$H26*8,mem,I26))</f>
        <v>0</v>
      </c>
      <c r="J26" s="27">
        <f t="shared" si="11"/>
        <v>0</v>
      </c>
      <c r="K26" s="27">
        <f t="shared" si="11"/>
        <v>0</v>
      </c>
      <c r="L26" s="27">
        <f t="shared" si="11"/>
        <v>0</v>
      </c>
      <c r="M26" s="27">
        <f t="shared" si="11"/>
        <v>0</v>
      </c>
      <c r="N26" s="27">
        <f t="shared" si="11"/>
        <v>0</v>
      </c>
      <c r="O26" s="27">
        <f t="shared" si="11"/>
        <v>0</v>
      </c>
      <c r="P26" s="28">
        <f t="shared" si="11"/>
        <v>0</v>
      </c>
      <c r="R26" s="26">
        <f t="shared" si="3"/>
      </c>
      <c r="S26" s="27">
        <f t="shared" si="4"/>
      </c>
      <c r="T26" s="27">
        <f t="shared" si="5"/>
      </c>
      <c r="U26" s="27">
        <f t="shared" si="6"/>
      </c>
      <c r="V26" s="27">
        <f t="shared" si="7"/>
      </c>
      <c r="W26" s="27">
        <f t="shared" si="8"/>
      </c>
      <c r="X26" s="27">
        <f t="shared" si="9"/>
      </c>
      <c r="Y26" s="28">
        <f t="shared" si="10"/>
      </c>
      <c r="AA26" s="8" t="s">
        <v>65</v>
      </c>
      <c r="AD26">
        <v>1</v>
      </c>
    </row>
    <row r="27" spans="1:28" ht="13.5">
      <c r="A27">
        <v>12</v>
      </c>
      <c r="B27" s="1" t="s">
        <v>4</v>
      </c>
      <c r="C27">
        <v>1</v>
      </c>
      <c r="E27" s="14" t="str">
        <f>IF(B27="","00000000",VLOOKUP(B27,Assembler!$A$2:$B$28,2))</f>
        <v>10000000</v>
      </c>
      <c r="F27" s="14" t="str">
        <f t="shared" si="0"/>
        <v>00000001</v>
      </c>
      <c r="G27" s="35" t="s">
        <v>124</v>
      </c>
      <c r="H27">
        <v>11</v>
      </c>
      <c r="I27" s="26">
        <f t="shared" si="11"/>
        <v>0</v>
      </c>
      <c r="J27" s="27">
        <f t="shared" si="11"/>
        <v>0</v>
      </c>
      <c r="K27" s="27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27">
        <f t="shared" si="11"/>
        <v>0</v>
      </c>
      <c r="P27" s="28">
        <f t="shared" si="11"/>
        <v>0</v>
      </c>
      <c r="R27" s="26">
        <f t="shared" si="3"/>
      </c>
      <c r="S27" s="27">
        <f t="shared" si="4"/>
      </c>
      <c r="T27" s="27">
        <f t="shared" si="5"/>
      </c>
      <c r="U27" s="27">
        <f t="shared" si="6"/>
      </c>
      <c r="V27" s="27">
        <f t="shared" si="7"/>
      </c>
      <c r="W27" s="27">
        <f t="shared" si="8"/>
      </c>
      <c r="X27" s="27">
        <f t="shared" si="9"/>
      </c>
      <c r="Y27" s="28">
        <f t="shared" si="10"/>
      </c>
      <c r="AA27" s="8" t="s">
        <v>66</v>
      </c>
      <c r="AB27">
        <v>1</v>
      </c>
    </row>
    <row r="28" spans="1:25" ht="13.5">
      <c r="A28">
        <v>13</v>
      </c>
      <c r="B28" s="1" t="s">
        <v>5</v>
      </c>
      <c r="C28">
        <v>2</v>
      </c>
      <c r="E28" s="14" t="str">
        <f>IF(B28="","00000000",VLOOKUP(B28,Assembler!$A$2:$B$28,2))</f>
        <v>10010000</v>
      </c>
      <c r="F28" s="14" t="str">
        <f t="shared" si="0"/>
        <v>00000010</v>
      </c>
      <c r="G28" s="14"/>
      <c r="H28">
        <v>12</v>
      </c>
      <c r="I28" s="26">
        <f t="shared" si="11"/>
        <v>0</v>
      </c>
      <c r="J28" s="27">
        <f t="shared" si="11"/>
        <v>0</v>
      </c>
      <c r="K28" s="27">
        <f t="shared" si="11"/>
        <v>0</v>
      </c>
      <c r="L28" s="27">
        <f t="shared" si="11"/>
        <v>0</v>
      </c>
      <c r="M28" s="27">
        <f t="shared" si="11"/>
        <v>0</v>
      </c>
      <c r="N28" s="27">
        <f t="shared" si="11"/>
        <v>0</v>
      </c>
      <c r="O28" s="27">
        <f t="shared" si="11"/>
        <v>0</v>
      </c>
      <c r="P28" s="28">
        <f t="shared" si="11"/>
        <v>0</v>
      </c>
      <c r="R28" s="26">
        <f t="shared" si="3"/>
      </c>
      <c r="S28" s="27">
        <f t="shared" si="4"/>
      </c>
      <c r="T28" s="27">
        <f t="shared" si="5"/>
      </c>
      <c r="U28" s="27">
        <f t="shared" si="6"/>
      </c>
      <c r="V28" s="27">
        <f t="shared" si="7"/>
      </c>
      <c r="W28" s="27">
        <f t="shared" si="8"/>
      </c>
      <c r="X28" s="27">
        <f t="shared" si="9"/>
      </c>
      <c r="Y28" s="28">
        <f t="shared" si="10"/>
      </c>
    </row>
    <row r="29" spans="1:25" ht="13.5">
      <c r="A29">
        <v>14</v>
      </c>
      <c r="B29" s="1" t="s">
        <v>64</v>
      </c>
      <c r="C29">
        <v>1</v>
      </c>
      <c r="E29" s="14" t="str">
        <f>IF(B29="","00000000",VLOOKUP(B29,Assembler!$A$2:$B$28,2))</f>
        <v>01010011</v>
      </c>
      <c r="F29" s="14" t="str">
        <f t="shared" si="0"/>
        <v>00000001</v>
      </c>
      <c r="G29" s="14" t="s">
        <v>104</v>
      </c>
      <c r="H29">
        <v>13</v>
      </c>
      <c r="I29" s="26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t="shared" si="11"/>
        <v>0</v>
      </c>
      <c r="O29" s="27">
        <f t="shared" si="11"/>
        <v>0</v>
      </c>
      <c r="P29" s="28">
        <f t="shared" si="11"/>
        <v>0</v>
      </c>
      <c r="R29" s="26">
        <f t="shared" si="3"/>
      </c>
      <c r="S29" s="27">
        <f t="shared" si="4"/>
      </c>
      <c r="T29" s="27">
        <f t="shared" si="5"/>
      </c>
      <c r="U29" s="27">
        <f t="shared" si="6"/>
      </c>
      <c r="V29" s="27">
        <f t="shared" si="7"/>
      </c>
      <c r="W29" s="27">
        <f t="shared" si="8"/>
      </c>
      <c r="X29" s="27">
        <f t="shared" si="9"/>
      </c>
      <c r="Y29" s="28">
        <f t="shared" si="10"/>
      </c>
    </row>
    <row r="30" spans="1:25" ht="13.5">
      <c r="A30">
        <v>15</v>
      </c>
      <c r="B30" s="1" t="s">
        <v>10</v>
      </c>
      <c r="C30">
        <v>18</v>
      </c>
      <c r="E30" s="14" t="str">
        <f>IF(B30="","00000000",VLOOKUP(B30,Assembler!$A$2:$B$28,2))</f>
        <v>11100000</v>
      </c>
      <c r="F30" s="14" t="str">
        <f t="shared" si="0"/>
        <v>00010010</v>
      </c>
      <c r="G30" s="35" t="s">
        <v>125</v>
      </c>
      <c r="H30">
        <v>14</v>
      </c>
      <c r="I30" s="26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8">
        <f t="shared" si="11"/>
        <v>0</v>
      </c>
      <c r="R30" s="26">
        <f t="shared" si="3"/>
      </c>
      <c r="S30" s="27">
        <f t="shared" si="4"/>
      </c>
      <c r="T30" s="27">
        <f t="shared" si="5"/>
      </c>
      <c r="U30" s="27">
        <f t="shared" si="6"/>
      </c>
      <c r="V30" s="27">
        <f t="shared" si="7"/>
      </c>
      <c r="W30" s="27">
        <f t="shared" si="8"/>
      </c>
      <c r="X30" s="27">
        <f t="shared" si="9"/>
      </c>
      <c r="Y30" s="28">
        <f t="shared" si="10"/>
      </c>
    </row>
    <row r="31" spans="1:25" ht="14.25" thickBot="1">
      <c r="A31">
        <v>16</v>
      </c>
      <c r="B31" s="1" t="s">
        <v>4</v>
      </c>
      <c r="C31">
        <v>1</v>
      </c>
      <c r="E31" s="14" t="str">
        <f>IF(B31="","00000000",VLOOKUP(B31,Assembler!$A$2:$B$28,2))</f>
        <v>10000000</v>
      </c>
      <c r="F31" s="14" t="str">
        <f t="shared" si="0"/>
        <v>00000001</v>
      </c>
      <c r="G31" s="35" t="s">
        <v>126</v>
      </c>
      <c r="H31">
        <v>15</v>
      </c>
      <c r="I31" s="29">
        <f t="shared" si="11"/>
        <v>0</v>
      </c>
      <c r="J31" s="30">
        <f t="shared" si="11"/>
        <v>0</v>
      </c>
      <c r="K31" s="30">
        <f t="shared" si="11"/>
        <v>0</v>
      </c>
      <c r="L31" s="30">
        <f t="shared" si="11"/>
        <v>0</v>
      </c>
      <c r="M31" s="30">
        <f t="shared" si="11"/>
        <v>0</v>
      </c>
      <c r="N31" s="30">
        <f t="shared" si="11"/>
        <v>0</v>
      </c>
      <c r="O31" s="30">
        <f t="shared" si="11"/>
        <v>0</v>
      </c>
      <c r="P31" s="31">
        <f t="shared" si="11"/>
        <v>0</v>
      </c>
      <c r="R31" s="29">
        <f t="shared" si="3"/>
      </c>
      <c r="S31" s="30">
        <f t="shared" si="4"/>
      </c>
      <c r="T31" s="30">
        <f t="shared" si="5"/>
      </c>
      <c r="U31" s="30">
        <f t="shared" si="6"/>
      </c>
      <c r="V31" s="30">
        <f t="shared" si="7"/>
      </c>
      <c r="W31" s="30">
        <f t="shared" si="8"/>
      </c>
      <c r="X31" s="30">
        <f t="shared" si="9"/>
      </c>
      <c r="Y31" s="31">
        <f t="shared" si="10"/>
      </c>
    </row>
    <row r="32" spans="1:7" ht="13.5">
      <c r="A32">
        <v>17</v>
      </c>
      <c r="B32" s="1" t="s">
        <v>8</v>
      </c>
      <c r="C32">
        <v>3</v>
      </c>
      <c r="E32" s="14" t="str">
        <f>IF(B32="","00000000",VLOOKUP(B32,Assembler!$A$2:$B$28,2))</f>
        <v>11010000</v>
      </c>
      <c r="F32" s="14" t="str">
        <f t="shared" si="0"/>
        <v>00000011</v>
      </c>
      <c r="G32" s="14"/>
    </row>
    <row r="33" spans="1:8" ht="13.5">
      <c r="A33">
        <v>18</v>
      </c>
      <c r="B33" s="1" t="s">
        <v>11</v>
      </c>
      <c r="C33">
        <v>11</v>
      </c>
      <c r="E33" s="14" t="str">
        <f>IF(B33="","00000000",VLOOKUP(B33,Assembler!$A$2:$B$28,2))</f>
        <v>11000000</v>
      </c>
      <c r="F33" s="14" t="str">
        <f t="shared" si="0"/>
        <v>00001011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 t="shared" si="0"/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 t="shared" si="0"/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 t="shared" si="0"/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 t="shared" si="0"/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 t="shared" si="0"/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 t="shared" si="0"/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 t="shared" si="0"/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 t="shared" si="0"/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 t="shared" si="0"/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 t="shared" si="0"/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 t="shared" si="0"/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 t="shared" si="0"/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 t="shared" si="0"/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 aca="true" t="shared" si="12" ref="F47:F78">RIGHT(TEXT("00000000"&amp;_XLL.DEC.BIN(C47),"00000000"),8)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 t="shared" si="12"/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tr">
        <f t="shared" si="12"/>
        <v>00000000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 t="shared" si="12"/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 t="shared" si="12"/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 t="shared" si="12"/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 t="shared" si="12"/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 t="shared" si="12"/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 t="shared" si="12"/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 t="shared" si="12"/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 t="shared" si="12"/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 t="shared" si="12"/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 t="shared" si="12"/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 t="shared" si="12"/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 t="shared" si="12"/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 t="shared" si="12"/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 t="shared" si="12"/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 t="shared" si="12"/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 t="shared" si="12"/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 t="shared" si="12"/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 t="shared" si="12"/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 t="shared" si="12"/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 t="shared" si="12"/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 t="shared" si="12"/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 t="shared" si="12"/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 t="shared" si="12"/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 t="shared" si="12"/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 t="shared" si="12"/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 t="shared" si="12"/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 t="shared" si="12"/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 t="shared" si="12"/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 t="shared" si="12"/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 aca="true" t="shared" si="13" ref="F79:F110">RIGHT(TEXT("00000000"&amp;_XLL.DEC.BIN(C79),"00000000"),8)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 t="shared" si="13"/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 t="shared" si="13"/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 t="shared" si="13"/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 t="shared" si="13"/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 t="shared" si="13"/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 t="shared" si="13"/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 t="shared" si="13"/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 t="shared" si="13"/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 t="shared" si="13"/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 t="shared" si="13"/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 t="shared" si="13"/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 t="shared" si="13"/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 t="shared" si="13"/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 t="shared" si="13"/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 t="shared" si="13"/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 t="shared" si="13"/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 t="shared" si="13"/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 t="shared" si="13"/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 t="shared" si="13"/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 t="shared" si="13"/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 t="shared" si="13"/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 t="shared" si="13"/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 t="shared" si="13"/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 t="shared" si="13"/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 t="shared" si="13"/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 t="shared" si="13"/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 t="shared" si="13"/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 t="shared" si="13"/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 t="shared" si="13"/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 t="shared" si="13"/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 t="shared" si="13"/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 aca="true" t="shared" si="14" ref="F111:F143">RIGHT(TEXT("00000000"&amp;_XLL.DEC.BIN(C111),"00000000"),8)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 t="shared" si="14"/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 t="shared" si="14"/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 t="shared" si="14"/>
        <v>00000000</v>
      </c>
    </row>
    <row r="115" spans="1:6" ht="13.5">
      <c r="A115">
        <v>100</v>
      </c>
      <c r="B115" s="1"/>
      <c r="E115" s="14" t="str">
        <f>IF(B115="","00000000",VLOOKUP(B115,Assembler!$A$2:$B$28,2))</f>
        <v>00000000</v>
      </c>
      <c r="F115" s="14" t="str">
        <f t="shared" si="14"/>
        <v>00000000</v>
      </c>
    </row>
    <row r="116" spans="1:6" ht="13.5">
      <c r="A116">
        <v>101</v>
      </c>
      <c r="B116" s="1"/>
      <c r="E116" s="14" t="str">
        <f>IF(B116="","00000000",VLOOKUP(B116,Assembler!$A$2:$B$28,2))</f>
        <v>00000000</v>
      </c>
      <c r="F116" s="14" t="str">
        <f t="shared" si="14"/>
        <v>00000000</v>
      </c>
    </row>
    <row r="117" spans="1:6" ht="13.5">
      <c r="A117">
        <v>102</v>
      </c>
      <c r="B117" s="1"/>
      <c r="E117" s="14" t="str">
        <f>IF(B117="","00000000",VLOOKUP(B117,Assembler!$A$2:$B$28,2))</f>
        <v>00000000</v>
      </c>
      <c r="F117" s="14" t="str">
        <f t="shared" si="14"/>
        <v>00000000</v>
      </c>
    </row>
    <row r="118" spans="1:6" ht="13.5">
      <c r="A118">
        <v>103</v>
      </c>
      <c r="B118" s="1"/>
      <c r="E118" s="14" t="str">
        <f>IF(B118="","00000000",VLOOKUP(B118,Assembler!$A$2:$B$28,2))</f>
        <v>00000000</v>
      </c>
      <c r="F118" s="14" t="str">
        <f t="shared" si="14"/>
        <v>00000000</v>
      </c>
    </row>
    <row r="119" spans="1:6" ht="13.5">
      <c r="A119">
        <v>104</v>
      </c>
      <c r="B119" s="1"/>
      <c r="E119" s="14" t="str">
        <f>IF(B119="","00000000",VLOOKUP(B119,Assembler!$A$2:$B$28,2))</f>
        <v>00000000</v>
      </c>
      <c r="F119" s="14" t="str">
        <f t="shared" si="14"/>
        <v>00000000</v>
      </c>
    </row>
    <row r="120" spans="1:6" ht="13.5">
      <c r="A120">
        <v>105</v>
      </c>
      <c r="B120" s="1"/>
      <c r="E120" s="14" t="str">
        <f>IF(B120="","00000000",VLOOKUP(B120,Assembler!$A$2:$B$28,2))</f>
        <v>00000000</v>
      </c>
      <c r="F120" s="14" t="str">
        <f t="shared" si="14"/>
        <v>00000000</v>
      </c>
    </row>
    <row r="121" spans="1:6" ht="13.5">
      <c r="A121">
        <v>106</v>
      </c>
      <c r="B121" s="1"/>
      <c r="E121" s="14" t="str">
        <f>IF(B121="","00000000",VLOOKUP(B121,Assembler!$A$2:$B$28,2))</f>
        <v>00000000</v>
      </c>
      <c r="F121" s="14" t="str">
        <f t="shared" si="14"/>
        <v>00000000</v>
      </c>
    </row>
    <row r="122" spans="1:6" ht="13.5">
      <c r="A122">
        <v>107</v>
      </c>
      <c r="B122" s="1"/>
      <c r="E122" s="14" t="str">
        <f>IF(B122="","00000000",VLOOKUP(B122,Assembler!$A$2:$B$28,2))</f>
        <v>00000000</v>
      </c>
      <c r="F122" s="14" t="str">
        <f t="shared" si="14"/>
        <v>00000000</v>
      </c>
    </row>
    <row r="123" spans="1:6" ht="13.5">
      <c r="A123">
        <v>108</v>
      </c>
      <c r="B123" s="1"/>
      <c r="E123" s="14" t="str">
        <f>IF(B123="","00000000",VLOOKUP(B123,Assembler!$A$2:$B$28,2))</f>
        <v>00000000</v>
      </c>
      <c r="F123" s="14" t="str">
        <f t="shared" si="14"/>
        <v>00000000</v>
      </c>
    </row>
    <row r="124" spans="1:6" ht="13.5">
      <c r="A124">
        <v>109</v>
      </c>
      <c r="B124" s="1"/>
      <c r="E124" s="14" t="str">
        <f>IF(B124="","00000000",VLOOKUP(B124,Assembler!$A$2:$B$28,2))</f>
        <v>00000000</v>
      </c>
      <c r="F124" s="14" t="str">
        <f t="shared" si="14"/>
        <v>00000000</v>
      </c>
    </row>
    <row r="125" spans="1:6" ht="13.5">
      <c r="A125">
        <v>110</v>
      </c>
      <c r="B125" s="1"/>
      <c r="E125" s="14" t="str">
        <f>IF(B125="","00000000",VLOOKUP(B125,Assembler!$A$2:$B$28,2))</f>
        <v>00000000</v>
      </c>
      <c r="F125" s="14" t="str">
        <f t="shared" si="14"/>
        <v>00000000</v>
      </c>
    </row>
    <row r="126" spans="1:6" ht="13.5">
      <c r="A126">
        <v>111</v>
      </c>
      <c r="B126" s="1"/>
      <c r="E126" s="14" t="str">
        <f>IF(B126="","00000000",VLOOKUP(B126,Assembler!$A$2:$B$28,2))</f>
        <v>00000000</v>
      </c>
      <c r="F126" s="14" t="str">
        <f t="shared" si="14"/>
        <v>00000000</v>
      </c>
    </row>
    <row r="127" spans="1:6" ht="13.5">
      <c r="A127">
        <v>112</v>
      </c>
      <c r="B127" s="1"/>
      <c r="E127" s="14" t="str">
        <f>IF(B127="","00000000",VLOOKUP(B127,Assembler!$A$2:$B$28,2))</f>
        <v>00000000</v>
      </c>
      <c r="F127" s="14" t="str">
        <f t="shared" si="14"/>
        <v>00000000</v>
      </c>
    </row>
    <row r="128" spans="1:6" ht="13.5">
      <c r="A128">
        <v>113</v>
      </c>
      <c r="B128" s="1"/>
      <c r="E128" s="14" t="str">
        <f>IF(B128="","00000000",VLOOKUP(B128,Assembler!$A$2:$B$28,2))</f>
        <v>00000000</v>
      </c>
      <c r="F128" s="14" t="str">
        <f t="shared" si="14"/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 t="shared" si="14"/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 t="shared" si="14"/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 t="shared" si="14"/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 t="shared" si="14"/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 t="shared" si="14"/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 t="shared" si="14"/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 t="shared" si="14"/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 t="shared" si="14"/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 t="shared" si="14"/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 t="shared" si="14"/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 t="shared" si="14"/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 t="shared" si="14"/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 t="shared" si="14"/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 t="shared" si="14"/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 t="shared" si="14"/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sheetProtection/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15:C23 C125:C143 C148:D169 D15:D143 C25:C39 C41:C123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6" customWidth="1"/>
  </cols>
  <sheetData>
    <row r="1" spans="1:3" ht="13.5">
      <c r="A1" s="21" t="s">
        <v>37</v>
      </c>
      <c r="B1" s="20" t="s">
        <v>46</v>
      </c>
      <c r="C1" s="2"/>
    </row>
    <row r="2" spans="2:11" ht="14.25" thickBot="1">
      <c r="B2" s="13" t="s">
        <v>12</v>
      </c>
      <c r="C2" s="1"/>
      <c r="D2" s="2"/>
      <c r="E2" s="2"/>
      <c r="F2" s="1" t="s">
        <v>85</v>
      </c>
      <c r="G2" t="s">
        <v>84</v>
      </c>
      <c r="H2" s="16" t="s">
        <v>92</v>
      </c>
      <c r="I2" s="16" t="s">
        <v>97</v>
      </c>
      <c r="J2" s="16" t="s">
        <v>89</v>
      </c>
      <c r="K2" s="16" t="s">
        <v>88</v>
      </c>
    </row>
    <row r="3" spans="1:11" ht="13.5">
      <c r="A3" s="8" t="s">
        <v>0</v>
      </c>
      <c r="B3" s="13" t="s">
        <v>13</v>
      </c>
      <c r="C3" s="1"/>
      <c r="D3" s="4" t="s">
        <v>82</v>
      </c>
      <c r="E3" s="5" t="s">
        <v>45</v>
      </c>
      <c r="F3" s="5" t="s">
        <v>11</v>
      </c>
      <c r="G3" s="6" t="s">
        <v>47</v>
      </c>
      <c r="H3" s="17" t="s">
        <v>91</v>
      </c>
      <c r="I3" s="17" t="s">
        <v>91</v>
      </c>
      <c r="J3" s="17" t="s">
        <v>91</v>
      </c>
      <c r="K3" s="17" t="s">
        <v>91</v>
      </c>
    </row>
    <row r="4" spans="1:11" ht="13.5">
      <c r="A4" s="8" t="s">
        <v>51</v>
      </c>
      <c r="B4" s="13" t="s">
        <v>29</v>
      </c>
      <c r="C4" s="1"/>
      <c r="D4" s="7" t="s">
        <v>79</v>
      </c>
      <c r="E4" s="8"/>
      <c r="F4" s="8" t="s">
        <v>8</v>
      </c>
      <c r="G4" s="9" t="s">
        <v>48</v>
      </c>
      <c r="H4" s="18"/>
      <c r="I4" s="17" t="s">
        <v>91</v>
      </c>
      <c r="J4" s="17" t="s">
        <v>91</v>
      </c>
      <c r="K4" s="17" t="s">
        <v>91</v>
      </c>
    </row>
    <row r="5" spans="1:11" ht="13.5">
      <c r="A5" s="8" t="s">
        <v>52</v>
      </c>
      <c r="B5" s="13" t="s">
        <v>21</v>
      </c>
      <c r="C5" s="1"/>
      <c r="D5" s="7"/>
      <c r="E5" s="8"/>
      <c r="F5" s="8" t="s">
        <v>10</v>
      </c>
      <c r="G5" s="9" t="s">
        <v>49</v>
      </c>
      <c r="H5" s="18"/>
      <c r="I5" s="17" t="s">
        <v>91</v>
      </c>
      <c r="J5" s="17" t="s">
        <v>91</v>
      </c>
      <c r="K5" s="17" t="s">
        <v>91</v>
      </c>
    </row>
    <row r="6" spans="1:11" ht="14.25" thickBot="1">
      <c r="A6" s="8" t="s">
        <v>3</v>
      </c>
      <c r="B6" s="13" t="s">
        <v>16</v>
      </c>
      <c r="C6" s="1"/>
      <c r="D6" s="10"/>
      <c r="E6" s="11"/>
      <c r="F6" s="11" t="s">
        <v>9</v>
      </c>
      <c r="G6" s="12" t="s">
        <v>50</v>
      </c>
      <c r="H6" s="18"/>
      <c r="I6" s="17" t="s">
        <v>91</v>
      </c>
      <c r="J6" s="17" t="s">
        <v>91</v>
      </c>
      <c r="K6" s="17" t="s">
        <v>91</v>
      </c>
    </row>
    <row r="7" spans="1:11" ht="13.5">
      <c r="A7" s="8" t="s">
        <v>53</v>
      </c>
      <c r="B7" s="13" t="s">
        <v>32</v>
      </c>
      <c r="C7" s="1"/>
      <c r="D7" s="7" t="s">
        <v>44</v>
      </c>
      <c r="E7" s="8" t="s">
        <v>38</v>
      </c>
      <c r="F7" s="8" t="s">
        <v>0</v>
      </c>
      <c r="G7" s="9" t="s">
        <v>13</v>
      </c>
      <c r="H7" s="17" t="s">
        <v>93</v>
      </c>
      <c r="I7" s="18" t="s">
        <v>94</v>
      </c>
      <c r="J7" s="19" t="s">
        <v>101</v>
      </c>
      <c r="K7" s="18" t="s">
        <v>86</v>
      </c>
    </row>
    <row r="8" spans="1:11" ht="13.5">
      <c r="A8" s="8" t="s">
        <v>54</v>
      </c>
      <c r="B8" s="13" t="s">
        <v>24</v>
      </c>
      <c r="C8" s="1"/>
      <c r="D8" s="7" t="s">
        <v>43</v>
      </c>
      <c r="E8" s="8"/>
      <c r="F8" s="8" t="s">
        <v>1</v>
      </c>
      <c r="G8" s="9" t="s">
        <v>14</v>
      </c>
      <c r="H8" s="17" t="s">
        <v>93</v>
      </c>
      <c r="I8" s="18" t="s">
        <v>94</v>
      </c>
      <c r="J8" s="18" t="s">
        <v>98</v>
      </c>
      <c r="K8" s="18" t="s">
        <v>86</v>
      </c>
    </row>
    <row r="9" spans="1:11" ht="13.5">
      <c r="A9" s="8" t="s">
        <v>11</v>
      </c>
      <c r="B9" s="13" t="s">
        <v>47</v>
      </c>
      <c r="C9" s="1"/>
      <c r="D9" s="7" t="s">
        <v>79</v>
      </c>
      <c r="E9" s="8"/>
      <c r="F9" s="8" t="s">
        <v>2</v>
      </c>
      <c r="G9" s="9" t="s">
        <v>15</v>
      </c>
      <c r="H9" s="17" t="s">
        <v>93</v>
      </c>
      <c r="I9" s="18" t="s">
        <v>94</v>
      </c>
      <c r="J9" s="18" t="s">
        <v>99</v>
      </c>
      <c r="K9" s="18" t="s">
        <v>86</v>
      </c>
    </row>
    <row r="10" spans="1:11" ht="14.25" thickBot="1">
      <c r="A10" s="8" t="s">
        <v>9</v>
      </c>
      <c r="B10" s="13" t="s">
        <v>50</v>
      </c>
      <c r="C10" s="1"/>
      <c r="D10" s="7"/>
      <c r="E10" s="11"/>
      <c r="F10" s="11" t="s">
        <v>3</v>
      </c>
      <c r="G10" s="12" t="s">
        <v>16</v>
      </c>
      <c r="H10" s="17" t="s">
        <v>93</v>
      </c>
      <c r="I10" s="18" t="s">
        <v>94</v>
      </c>
      <c r="J10" s="18" t="s">
        <v>100</v>
      </c>
      <c r="K10" s="18" t="s">
        <v>86</v>
      </c>
    </row>
    <row r="11" spans="1:11" ht="13.5">
      <c r="A11" s="8" t="s">
        <v>8</v>
      </c>
      <c r="B11" s="13" t="s">
        <v>48</v>
      </c>
      <c r="C11" s="1"/>
      <c r="D11" s="7"/>
      <c r="E11" s="8" t="s">
        <v>39</v>
      </c>
      <c r="F11" s="8" t="s">
        <v>4</v>
      </c>
      <c r="G11" s="9" t="s">
        <v>17</v>
      </c>
      <c r="H11" s="17" t="s">
        <v>93</v>
      </c>
      <c r="I11" s="18" t="s">
        <v>94</v>
      </c>
      <c r="J11" s="18" t="s">
        <v>97</v>
      </c>
      <c r="K11" s="18" t="s">
        <v>86</v>
      </c>
    </row>
    <row r="12" spans="1:11" ht="13.5">
      <c r="A12" s="8" t="s">
        <v>10</v>
      </c>
      <c r="B12" s="13" t="s">
        <v>49</v>
      </c>
      <c r="C12" s="1"/>
      <c r="D12" s="7"/>
      <c r="E12" s="8"/>
      <c r="F12" s="8" t="s">
        <v>5</v>
      </c>
      <c r="G12" s="9" t="s">
        <v>18</v>
      </c>
      <c r="H12" s="17" t="s">
        <v>93</v>
      </c>
      <c r="I12" s="18" t="s">
        <v>94</v>
      </c>
      <c r="J12" s="18" t="s">
        <v>86</v>
      </c>
      <c r="K12" s="18" t="s">
        <v>97</v>
      </c>
    </row>
    <row r="13" spans="1:11" ht="13.5">
      <c r="A13" s="8" t="s">
        <v>4</v>
      </c>
      <c r="B13" s="13" t="s">
        <v>17</v>
      </c>
      <c r="C13" s="1"/>
      <c r="D13" s="7"/>
      <c r="E13" s="8"/>
      <c r="F13" s="8" t="s">
        <v>6</v>
      </c>
      <c r="G13" s="9" t="s">
        <v>19</v>
      </c>
      <c r="H13" s="17" t="s">
        <v>93</v>
      </c>
      <c r="I13" s="18" t="s">
        <v>102</v>
      </c>
      <c r="J13" s="18" t="s">
        <v>102</v>
      </c>
      <c r="K13" s="18" t="s">
        <v>86</v>
      </c>
    </row>
    <row r="14" spans="1:11" ht="14.25" thickBot="1">
      <c r="A14" s="8" t="s">
        <v>55</v>
      </c>
      <c r="B14" s="13" t="s">
        <v>33</v>
      </c>
      <c r="C14" s="1"/>
      <c r="D14" s="10"/>
      <c r="E14" s="11"/>
      <c r="F14" s="11" t="s">
        <v>7</v>
      </c>
      <c r="G14" s="12" t="s">
        <v>20</v>
      </c>
      <c r="H14" s="17" t="s">
        <v>93</v>
      </c>
      <c r="I14" s="18" t="s">
        <v>102</v>
      </c>
      <c r="J14" s="18" t="s">
        <v>102</v>
      </c>
      <c r="K14" s="18" t="s">
        <v>96</v>
      </c>
    </row>
    <row r="15" spans="1:11" ht="13.5">
      <c r="A15" s="8" t="s">
        <v>56</v>
      </c>
      <c r="B15" s="13" t="s">
        <v>25</v>
      </c>
      <c r="C15" s="1"/>
      <c r="D15" s="7" t="s">
        <v>42</v>
      </c>
      <c r="E15" s="8" t="s">
        <v>38</v>
      </c>
      <c r="F15" s="8" t="s">
        <v>51</v>
      </c>
      <c r="G15" s="9" t="s">
        <v>29</v>
      </c>
      <c r="H15" s="17" t="s">
        <v>93</v>
      </c>
      <c r="I15" s="18" t="s">
        <v>95</v>
      </c>
      <c r="J15" s="19" t="s">
        <v>101</v>
      </c>
      <c r="K15" s="18" t="s">
        <v>86</v>
      </c>
    </row>
    <row r="16" spans="1:11" ht="13.5">
      <c r="A16" s="8" t="s">
        <v>2</v>
      </c>
      <c r="B16" s="13" t="s">
        <v>15</v>
      </c>
      <c r="C16" s="1"/>
      <c r="D16" s="7" t="s">
        <v>43</v>
      </c>
      <c r="E16" s="8"/>
      <c r="F16" s="8" t="s">
        <v>63</v>
      </c>
      <c r="G16" s="9" t="s">
        <v>30</v>
      </c>
      <c r="H16" s="17" t="s">
        <v>93</v>
      </c>
      <c r="I16" s="18" t="s">
        <v>95</v>
      </c>
      <c r="J16" s="18" t="s">
        <v>98</v>
      </c>
      <c r="K16" s="18" t="s">
        <v>86</v>
      </c>
    </row>
    <row r="17" spans="1:11" ht="13.5">
      <c r="A17" s="8" t="s">
        <v>57</v>
      </c>
      <c r="B17" s="13" t="s">
        <v>31</v>
      </c>
      <c r="C17" s="1"/>
      <c r="D17" s="7" t="s">
        <v>80</v>
      </c>
      <c r="E17" s="8"/>
      <c r="F17" s="8" t="s">
        <v>57</v>
      </c>
      <c r="G17" s="9" t="s">
        <v>31</v>
      </c>
      <c r="H17" s="17" t="s">
        <v>93</v>
      </c>
      <c r="I17" s="18" t="s">
        <v>95</v>
      </c>
      <c r="J17" s="18" t="s">
        <v>99</v>
      </c>
      <c r="K17" s="18" t="s">
        <v>86</v>
      </c>
    </row>
    <row r="18" spans="1:11" ht="14.25" thickBot="1">
      <c r="A18" s="8" t="s">
        <v>58</v>
      </c>
      <c r="B18" s="13" t="s">
        <v>23</v>
      </c>
      <c r="C18" s="1"/>
      <c r="D18" s="7"/>
      <c r="E18" s="11"/>
      <c r="F18" s="11" t="s">
        <v>53</v>
      </c>
      <c r="G18" s="12" t="s">
        <v>32</v>
      </c>
      <c r="H18" s="17" t="s">
        <v>93</v>
      </c>
      <c r="I18" s="18" t="s">
        <v>95</v>
      </c>
      <c r="J18" s="18" t="s">
        <v>100</v>
      </c>
      <c r="K18" s="18" t="s">
        <v>86</v>
      </c>
    </row>
    <row r="19" spans="1:11" ht="13.5">
      <c r="A19" s="8" t="s">
        <v>6</v>
      </c>
      <c r="B19" s="13" t="s">
        <v>19</v>
      </c>
      <c r="C19" s="1"/>
      <c r="D19" s="7"/>
      <c r="E19" s="8" t="s">
        <v>39</v>
      </c>
      <c r="F19" s="8" t="s">
        <v>55</v>
      </c>
      <c r="G19" s="9" t="s">
        <v>33</v>
      </c>
      <c r="H19" s="17" t="s">
        <v>93</v>
      </c>
      <c r="I19" s="18" t="s">
        <v>95</v>
      </c>
      <c r="J19" s="18" t="s">
        <v>97</v>
      </c>
      <c r="K19" s="18" t="s">
        <v>86</v>
      </c>
    </row>
    <row r="20" spans="1:11" ht="13.5">
      <c r="A20" s="8" t="s">
        <v>59</v>
      </c>
      <c r="B20" s="13" t="s">
        <v>35</v>
      </c>
      <c r="C20" s="1"/>
      <c r="D20" s="7"/>
      <c r="E20" s="8"/>
      <c r="F20" s="8" t="s">
        <v>61</v>
      </c>
      <c r="G20" s="9" t="s">
        <v>34</v>
      </c>
      <c r="H20" s="17" t="s">
        <v>93</v>
      </c>
      <c r="I20" s="18" t="s">
        <v>95</v>
      </c>
      <c r="J20" s="18" t="s">
        <v>86</v>
      </c>
      <c r="K20" s="18" t="s">
        <v>97</v>
      </c>
    </row>
    <row r="21" spans="1:11" ht="13.5">
      <c r="A21" s="8" t="s">
        <v>5</v>
      </c>
      <c r="B21" s="13" t="s">
        <v>18</v>
      </c>
      <c r="C21" s="1"/>
      <c r="D21" s="7"/>
      <c r="E21" s="8"/>
      <c r="F21" s="8" t="s">
        <v>59</v>
      </c>
      <c r="G21" s="9" t="s">
        <v>35</v>
      </c>
      <c r="H21" s="17" t="s">
        <v>93</v>
      </c>
      <c r="I21" s="18" t="s">
        <v>102</v>
      </c>
      <c r="J21" s="18" t="s">
        <v>102</v>
      </c>
      <c r="K21" s="18" t="s">
        <v>86</v>
      </c>
    </row>
    <row r="22" spans="1:11" ht="14.25" thickBot="1">
      <c r="A22" s="8" t="s">
        <v>61</v>
      </c>
      <c r="B22" s="13" t="s">
        <v>34</v>
      </c>
      <c r="C22" s="1"/>
      <c r="D22" s="10"/>
      <c r="E22" s="11"/>
      <c r="F22" s="11" t="s">
        <v>65</v>
      </c>
      <c r="G22" s="12" t="s">
        <v>36</v>
      </c>
      <c r="H22" s="17" t="s">
        <v>93</v>
      </c>
      <c r="I22" s="18" t="s">
        <v>102</v>
      </c>
      <c r="J22" s="18" t="s">
        <v>102</v>
      </c>
      <c r="K22" s="18" t="s">
        <v>96</v>
      </c>
    </row>
    <row r="23" spans="1:11" ht="13.5">
      <c r="A23" s="8" t="s">
        <v>1</v>
      </c>
      <c r="B23" s="13" t="s">
        <v>14</v>
      </c>
      <c r="C23" s="1"/>
      <c r="D23" s="7" t="s">
        <v>40</v>
      </c>
      <c r="E23" s="8" t="s">
        <v>38</v>
      </c>
      <c r="F23" s="8" t="s">
        <v>52</v>
      </c>
      <c r="G23" s="9" t="s">
        <v>21</v>
      </c>
      <c r="H23" s="17" t="s">
        <v>93</v>
      </c>
      <c r="I23" s="18" t="s">
        <v>87</v>
      </c>
      <c r="J23" s="19" t="s">
        <v>101</v>
      </c>
      <c r="K23" s="18" t="s">
        <v>86</v>
      </c>
    </row>
    <row r="24" spans="1:11" ht="13.5">
      <c r="A24" s="8" t="s">
        <v>63</v>
      </c>
      <c r="B24" s="13" t="s">
        <v>30</v>
      </c>
      <c r="C24" s="1"/>
      <c r="D24" s="7" t="s">
        <v>41</v>
      </c>
      <c r="E24" s="8"/>
      <c r="F24" s="8" t="s">
        <v>64</v>
      </c>
      <c r="G24" s="9" t="s">
        <v>22</v>
      </c>
      <c r="H24" s="17" t="s">
        <v>93</v>
      </c>
      <c r="I24" s="18" t="s">
        <v>87</v>
      </c>
      <c r="J24" s="18" t="s">
        <v>98</v>
      </c>
      <c r="K24" s="18" t="s">
        <v>86</v>
      </c>
    </row>
    <row r="25" spans="1:11" ht="13.5">
      <c r="A25" s="8" t="s">
        <v>64</v>
      </c>
      <c r="B25" s="13" t="s">
        <v>22</v>
      </c>
      <c r="C25" s="1"/>
      <c r="D25" s="7" t="s">
        <v>81</v>
      </c>
      <c r="E25" s="8"/>
      <c r="F25" s="8" t="s">
        <v>58</v>
      </c>
      <c r="G25" s="9" t="s">
        <v>23</v>
      </c>
      <c r="H25" s="17" t="s">
        <v>93</v>
      </c>
      <c r="I25" s="18" t="s">
        <v>87</v>
      </c>
      <c r="J25" s="18" t="s">
        <v>99</v>
      </c>
      <c r="K25" s="18" t="s">
        <v>86</v>
      </c>
    </row>
    <row r="26" spans="1:11" ht="14.25" thickBot="1">
      <c r="A26" s="8" t="s">
        <v>7</v>
      </c>
      <c r="B26" s="13" t="s">
        <v>20</v>
      </c>
      <c r="C26" s="1"/>
      <c r="D26" s="7"/>
      <c r="E26" s="11"/>
      <c r="F26" s="11" t="s">
        <v>54</v>
      </c>
      <c r="G26" s="12" t="s">
        <v>24</v>
      </c>
      <c r="H26" s="17" t="s">
        <v>93</v>
      </c>
      <c r="I26" s="18" t="s">
        <v>87</v>
      </c>
      <c r="J26" s="18" t="s">
        <v>100</v>
      </c>
      <c r="K26" s="18" t="s">
        <v>86</v>
      </c>
    </row>
    <row r="27" spans="1:11" ht="13.5">
      <c r="A27" s="8" t="s">
        <v>65</v>
      </c>
      <c r="B27" s="13" t="s">
        <v>36</v>
      </c>
      <c r="C27" s="1"/>
      <c r="D27" s="7"/>
      <c r="E27" s="8" t="s">
        <v>39</v>
      </c>
      <c r="F27" s="8" t="s">
        <v>56</v>
      </c>
      <c r="G27" s="9" t="s">
        <v>25</v>
      </c>
      <c r="H27" s="17" t="s">
        <v>93</v>
      </c>
      <c r="I27" s="18" t="s">
        <v>87</v>
      </c>
      <c r="J27" s="18" t="s">
        <v>97</v>
      </c>
      <c r="K27" s="18" t="s">
        <v>86</v>
      </c>
    </row>
    <row r="28" spans="1:11" ht="13.5">
      <c r="A28" s="8" t="s">
        <v>66</v>
      </c>
      <c r="B28" s="13" t="s">
        <v>28</v>
      </c>
      <c r="C28" s="1"/>
      <c r="D28" s="7"/>
      <c r="E28" s="8"/>
      <c r="F28" s="8" t="s">
        <v>62</v>
      </c>
      <c r="G28" s="9" t="s">
        <v>26</v>
      </c>
      <c r="H28" s="38" t="s">
        <v>103</v>
      </c>
      <c r="I28" s="39"/>
      <c r="J28" s="39"/>
      <c r="K28" s="39"/>
    </row>
    <row r="29" spans="3:11" ht="13.5">
      <c r="C29" s="1"/>
      <c r="D29" s="7"/>
      <c r="E29" s="8"/>
      <c r="F29" s="8" t="s">
        <v>60</v>
      </c>
      <c r="G29" s="9" t="s">
        <v>27</v>
      </c>
      <c r="H29" s="38" t="s">
        <v>103</v>
      </c>
      <c r="I29" s="39"/>
      <c r="J29" s="39"/>
      <c r="K29" s="39"/>
    </row>
    <row r="30" spans="1:11" ht="14.25" thickBot="1">
      <c r="A30" s="3"/>
      <c r="B30" s="3"/>
      <c r="D30" s="10"/>
      <c r="E30" s="11"/>
      <c r="F30" s="11" t="s">
        <v>66</v>
      </c>
      <c r="G30" s="12" t="s">
        <v>28</v>
      </c>
      <c r="H30" s="17" t="s">
        <v>93</v>
      </c>
      <c r="I30" s="18" t="s">
        <v>102</v>
      </c>
      <c r="J30" s="18" t="s">
        <v>102</v>
      </c>
      <c r="K30" s="18" t="s">
        <v>96</v>
      </c>
    </row>
    <row r="32" spans="3:6" ht="12.75">
      <c r="C32" s="15"/>
      <c r="D32" s="15"/>
      <c r="E32" s="15"/>
      <c r="F32"/>
    </row>
    <row r="33" spans="3:6" ht="13.5" thickBot="1">
      <c r="C33" s="15"/>
      <c r="D33" s="15"/>
      <c r="E33" s="15"/>
      <c r="F33" t="s">
        <v>83</v>
      </c>
    </row>
    <row r="34" spans="3:7" ht="13.5">
      <c r="C34" s="15"/>
      <c r="D34" s="15"/>
      <c r="E34" s="15"/>
      <c r="F34" s="4" t="s">
        <v>11</v>
      </c>
      <c r="G34" s="6" t="s">
        <v>67</v>
      </c>
    </row>
    <row r="35" spans="3:7" ht="13.5">
      <c r="C35" s="15"/>
      <c r="D35" s="15"/>
      <c r="E35" s="15"/>
      <c r="F35" s="7" t="s">
        <v>8</v>
      </c>
      <c r="G35" s="9" t="s">
        <v>68</v>
      </c>
    </row>
    <row r="36" spans="3:7" ht="13.5">
      <c r="C36" s="15"/>
      <c r="D36" s="15"/>
      <c r="E36" s="15"/>
      <c r="F36" s="7" t="s">
        <v>10</v>
      </c>
      <c r="G36" s="9" t="s">
        <v>69</v>
      </c>
    </row>
    <row r="37" spans="3:7" ht="14.25" thickBot="1">
      <c r="C37" s="15"/>
      <c r="D37" s="15"/>
      <c r="E37" s="15"/>
      <c r="F37" s="10" t="s">
        <v>9</v>
      </c>
      <c r="G37" s="12" t="s">
        <v>70</v>
      </c>
    </row>
    <row r="38" spans="3:7" ht="13.5">
      <c r="C38" s="15"/>
      <c r="D38" s="15"/>
      <c r="E38" s="15"/>
      <c r="F38" s="7" t="s">
        <v>0</v>
      </c>
      <c r="G38" s="9" t="s">
        <v>71</v>
      </c>
    </row>
    <row r="39" spans="3:7" ht="13.5">
      <c r="C39" s="15"/>
      <c r="D39" s="15"/>
      <c r="E39" s="15"/>
      <c r="F39" s="7" t="s">
        <v>1</v>
      </c>
      <c r="G39" s="9" t="s">
        <v>72</v>
      </c>
    </row>
    <row r="40" spans="3:7" ht="13.5">
      <c r="C40" s="15"/>
      <c r="D40" s="15"/>
      <c r="E40" s="15"/>
      <c r="F40" s="7" t="s">
        <v>2</v>
      </c>
      <c r="G40" s="9" t="s">
        <v>73</v>
      </c>
    </row>
    <row r="41" spans="3:7" ht="14.25" thickBot="1">
      <c r="C41" s="15"/>
      <c r="D41" s="15"/>
      <c r="E41" s="15"/>
      <c r="F41" s="10" t="s">
        <v>3</v>
      </c>
      <c r="G41" s="12" t="s">
        <v>74</v>
      </c>
    </row>
    <row r="42" spans="6:7" ht="13.5">
      <c r="F42" s="7" t="s">
        <v>4</v>
      </c>
      <c r="G42" s="9" t="s">
        <v>75</v>
      </c>
    </row>
    <row r="43" spans="6:7" ht="13.5">
      <c r="F43" s="7" t="s">
        <v>5</v>
      </c>
      <c r="G43" s="9" t="s">
        <v>76</v>
      </c>
    </row>
    <row r="44" spans="6:7" ht="13.5">
      <c r="F44" s="7" t="s">
        <v>6</v>
      </c>
      <c r="G44" s="9" t="s">
        <v>77</v>
      </c>
    </row>
    <row r="45" spans="6:7" ht="14.25" thickBot="1">
      <c r="F45" s="10" t="s">
        <v>7</v>
      </c>
      <c r="G45" s="12" t="s">
        <v>78</v>
      </c>
    </row>
    <row r="46" ht="12.75">
      <c r="F46"/>
    </row>
  </sheetData>
  <sheetProtection/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Tofi</cp:lastModifiedBy>
  <dcterms:created xsi:type="dcterms:W3CDTF">2006-06-18T05:58:40Z</dcterms:created>
  <dcterms:modified xsi:type="dcterms:W3CDTF">2017-09-11T02:57:58Z</dcterms:modified>
  <cp:category/>
  <cp:version/>
  <cp:contentType/>
  <cp:contentStatus/>
</cp:coreProperties>
</file>